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4"/>
  </bookViews>
  <sheets>
    <sheet name="El presenze Fidal CDS" sheetId="1" r:id="rId1"/>
    <sheet name="El presenze Fidal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2" hidden="1">'El presenze Camp Hinterland'!$B$1:$B$189</definedName>
    <definedName name="_xlnm._FilterDatabase" localSheetId="1" hidden="1">'El presenze Fidal'!$B$1:$B$205</definedName>
    <definedName name="_xlnm._FilterDatabase" localSheetId="0" hidden="1">'El presenze Fidal CDS'!$AG$1:$AG$198</definedName>
    <definedName name="_xlnm._FilterDatabase" localSheetId="3" hidden="1">'Totale presenze'!$B$1:$B$62</definedName>
    <definedName name="_xlfn.COUNTIFS" hidden="1">#NAME?</definedName>
    <definedName name="_xlnm.Print_Area" localSheetId="2">'El presenze Camp Hinterland'!$A$1:$K$62</definedName>
    <definedName name="_xlnm.Print_Area" localSheetId="1">'El presenze Fidal'!$A$1:$Z$63</definedName>
    <definedName name="_xlnm.Print_Area" localSheetId="0">'El presenze Fidal CDS'!$A$1:$AG$62</definedName>
    <definedName name="_xlnm.Print_Titles" localSheetId="2">'El presenze Camp Hinterland'!$1:$3</definedName>
    <definedName name="_xlnm.Print_Titles" localSheetId="1">'El presenze Fidal'!$1:$3</definedName>
    <definedName name="_xlnm.Print_Titles" localSheetId="0">'El presenze Fidal CDS'!$1:$3</definedName>
  </definedNames>
  <calcPr fullCalcOnLoad="1"/>
</workbook>
</file>

<file path=xl/sharedStrings.xml><?xml version="1.0" encoding="utf-8"?>
<sst xmlns="http://schemas.openxmlformats.org/spreadsheetml/2006/main" count="1917" uniqueCount="173">
  <si>
    <t>NOME COGNOME</t>
  </si>
  <si>
    <t>ALBERTI GIANLUCA</t>
  </si>
  <si>
    <t>BANA RICCARDO</t>
  </si>
  <si>
    <t>BECCARIS MAURO</t>
  </si>
  <si>
    <t>BERARDI FLAVIO</t>
  </si>
  <si>
    <t>BERETTI ALDO</t>
  </si>
  <si>
    <t>BRIONI ORAZIO</t>
  </si>
  <si>
    <t>BRIONI SERGIO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</si>
  <si>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</si>
  <si>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</si>
  <si>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</si>
  <si>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</si>
  <si>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</si>
  <si>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</si>
  <si>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</si>
  <si>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</si>
  <si>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</si>
  <si>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</si>
  <si>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</si>
  <si>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</si>
  <si>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</si>
  <si>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</si>
  <si>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</si>
  <si>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</si>
  <si>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</si>
  <si>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</si>
  <si>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 xml:space="preserve"> SCALVINI LUIGI</t>
  </si>
  <si>
    <t>SCARONI ANGELO</t>
  </si>
  <si>
    <t>SCROFFI RENATO</t>
  </si>
  <si>
    <t>SERANA SERGIO</t>
  </si>
  <si>
    <t>TONONI CRISTIAN</t>
  </si>
  <si>
    <t>TONONI SILVIO</t>
  </si>
  <si>
    <t>TRECCANI DARIO SILVANO</t>
  </si>
  <si>
    <t>TURCHETTI MAURIZIO</t>
  </si>
  <si>
    <t>VOLTOLINI RINO</t>
  </si>
  <si>
    <t>ZAMBELLI CLAUDIO</t>
  </si>
  <si>
    <t xml:space="preserve">ZANARDINI ROBERTO </t>
  </si>
  <si>
    <t>ZANARDINI VINCENZO</t>
  </si>
  <si>
    <t>ZILIOLI IVAN</t>
  </si>
  <si>
    <t>BOLDORI MAURIZIO</t>
  </si>
  <si>
    <t>N°</t>
  </si>
  <si>
    <t>Atletica Falegnameria Guerrini</t>
  </si>
  <si>
    <t>TIPO GARA</t>
  </si>
  <si>
    <t>LUOGO E DATA</t>
  </si>
  <si>
    <t>PISTA</t>
  </si>
  <si>
    <t>STRADA</t>
  </si>
  <si>
    <t>Totale presenze gruppo</t>
  </si>
  <si>
    <t>A = ASSENTE</t>
  </si>
  <si>
    <t>LEGENDA:</t>
  </si>
  <si>
    <t>1/2 MARATONA</t>
  </si>
  <si>
    <t>R = RITIRATO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</si>
  <si>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</si>
  <si>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</si>
  <si>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</si>
  <si>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</si>
  <si>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</si>
  <si>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</si>
  <si>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</si>
  <si>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</si>
  <si>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1/2 MARAT.</t>
  </si>
  <si>
    <t>Italiani Fidal CdS</t>
  </si>
  <si>
    <t>Regionali Fidal CdS</t>
  </si>
  <si>
    <t>Gare Fidal</t>
  </si>
  <si>
    <t>R=2</t>
  </si>
  <si>
    <t>Percentuale presenze</t>
  </si>
  <si>
    <t>Hinterland</t>
  </si>
  <si>
    <t>BERTOCCHI STEFANO</t>
  </si>
  <si>
    <t>SCALVINI LUIGI</t>
  </si>
  <si>
    <t>AVALLONE ANTONIO</t>
  </si>
  <si>
    <t>Punteggio Camp. Hint.</t>
  </si>
  <si>
    <t>Presenze Camp. Hint.</t>
  </si>
  <si>
    <t>BOTTA MARCO</t>
  </si>
  <si>
    <t>R=1</t>
  </si>
  <si>
    <t>BERTA BRUNO</t>
  </si>
  <si>
    <t>Bedizzole 06/01</t>
  </si>
  <si>
    <t>HINTERLAND GARDESANO</t>
  </si>
  <si>
    <t>BALDINI ROBERTA</t>
  </si>
  <si>
    <t>CALZA NICOLA</t>
  </si>
  <si>
    <t>PAPA MARA</t>
  </si>
  <si>
    <t>PASQUALI CESARINA</t>
  </si>
  <si>
    <t>SANDRINI ANNA</t>
  </si>
  <si>
    <t>SANDRINI MARIA</t>
  </si>
  <si>
    <t>TONONI SONIA</t>
  </si>
  <si>
    <t>ZALTIERI ANNA</t>
  </si>
  <si>
    <t>CAMP.</t>
  </si>
  <si>
    <t>Hinterland Golden cup</t>
  </si>
  <si>
    <t>Gare Fidal CdS - Strada campestre</t>
  </si>
  <si>
    <t>Gare Fidal CdS - Maratonina/montagna</t>
  </si>
  <si>
    <t>Gare Fidal pista</t>
  </si>
  <si>
    <t>Statistica di presenze atleti ai Campionati di Società Fidal 2016</t>
  </si>
  <si>
    <t>Statistica di presenze atleti al Campionato Hinterland 2016</t>
  </si>
  <si>
    <t>Punteggio totale atleti alla gare anno 2016</t>
  </si>
  <si>
    <t>Classifica Generale anno 2016</t>
  </si>
  <si>
    <t>Cross Badia Brescia 07/02</t>
  </si>
  <si>
    <t>Cross di Montirone 21/02</t>
  </si>
  <si>
    <t>Puegnago del Garda 03/01</t>
  </si>
  <si>
    <t>Lonato 10/01</t>
  </si>
  <si>
    <t>Prevalle 31/01 - Grand Prix Filisina</t>
  </si>
  <si>
    <t>Villa di Gargnano 14/02</t>
  </si>
  <si>
    <t>Cross Pozzolengo 21/02 - Golden Cup</t>
  </si>
  <si>
    <t>Soprazozzo 28/02</t>
  </si>
  <si>
    <t>PIOVANI SIMONA</t>
  </si>
  <si>
    <t>TONONI ROBERTO</t>
  </si>
  <si>
    <t>RIZZOLA JENNY</t>
  </si>
  <si>
    <t>OLIVETTI ROBERTO</t>
  </si>
  <si>
    <t>PRETTO LUCA</t>
  </si>
  <si>
    <t>SOPINI ROBERTO</t>
  </si>
  <si>
    <t>A</t>
  </si>
  <si>
    <t>Brescia 17/01</t>
  </si>
  <si>
    <t>Desenzano del Garda 24/01</t>
  </si>
  <si>
    <t>Portese di San Felice 20/03</t>
  </si>
  <si>
    <t>Cigole 28/03</t>
  </si>
  <si>
    <t>Desenzano 03/04</t>
  </si>
  <si>
    <t>Villaggio Sereno 10/04</t>
  </si>
  <si>
    <t>Prati di Calcinato 15/04</t>
  </si>
  <si>
    <t>Fiesse 17/04</t>
  </si>
  <si>
    <t>Carpenedolo 25/04</t>
  </si>
  <si>
    <t>Cellatica 10/04</t>
  </si>
  <si>
    <t>Lonato (Corsa dei Leoni) 24/04</t>
  </si>
  <si>
    <t>Corritalia 2016 - Brescia 20/03</t>
  </si>
  <si>
    <t>Salò (Magnifica Salodium) 20/03</t>
  </si>
  <si>
    <t>Bossoni Half Marathon 8/05</t>
  </si>
  <si>
    <t>Vivicittà (Brescia) 03/04</t>
  </si>
  <si>
    <t>Diecimila di Gussago 22/05</t>
  </si>
  <si>
    <t>Paratico 02/06</t>
  </si>
  <si>
    <t>Tre Campanili 03/07</t>
  </si>
  <si>
    <t>Breno-Darfo 02/10</t>
  </si>
  <si>
    <t>5 Castelli 09/10</t>
  </si>
  <si>
    <t>Cross di Gussago 11/12</t>
  </si>
  <si>
    <t>Padenghe 27/11</t>
  </si>
  <si>
    <t>Nave 20/04</t>
  </si>
  <si>
    <t>Desenzano 11/05</t>
  </si>
  <si>
    <t>Salò 15/06</t>
  </si>
  <si>
    <t>Nave 29/06</t>
  </si>
  <si>
    <t>Darfo Boario Terme 27/07</t>
  </si>
  <si>
    <t>Rodengo Saiano 07/09</t>
  </si>
  <si>
    <t>Castrezzato 19/06</t>
  </si>
  <si>
    <t>Navazzo 08/08</t>
  </si>
  <si>
    <t>Cazzago San Martino 25/09</t>
  </si>
  <si>
    <t>Brescianina in Collina 06/11</t>
  </si>
  <si>
    <t>Pompegnino 12/06</t>
  </si>
  <si>
    <t>Adrara San Martino 26/06</t>
  </si>
  <si>
    <t>Caino 17/07</t>
  </si>
  <si>
    <t>Bagolino 24/07</t>
  </si>
  <si>
    <t>MONTAGNA</t>
  </si>
  <si>
    <t>Gavardo (montagna) 17/04</t>
  </si>
  <si>
    <t>Adro 01/05</t>
  </si>
  <si>
    <t>Pertica Bassa 29/05</t>
  </si>
  <si>
    <t>CROSS</t>
  </si>
  <si>
    <t>Guidizzolo 01/05</t>
  </si>
  <si>
    <t>Prevalle 06/05 - Grand Prix Filisina</t>
  </si>
  <si>
    <t>Lonato 08/05</t>
  </si>
  <si>
    <t>Castiglione d/Stiviere 13/05</t>
  </si>
  <si>
    <t>Sedena di Lonato 15/10</t>
  </si>
  <si>
    <t>Manerba del Garda 20/05</t>
  </si>
  <si>
    <t>Collio di Vobarno 22/05</t>
  </si>
  <si>
    <t>Buffalora 25/05</t>
  </si>
  <si>
    <t>Brescia 27/05</t>
  </si>
  <si>
    <t>Baitoni di Bondone (TN) 29/05</t>
  </si>
  <si>
    <t>Castelgoffredo 5/6</t>
  </si>
  <si>
    <t>Lonato 10/06</t>
  </si>
  <si>
    <t>Brescia 12/10</t>
  </si>
  <si>
    <t>Muscoline 15/06</t>
  </si>
  <si>
    <t>Gavardo 17/05</t>
  </si>
  <si>
    <t>G</t>
  </si>
  <si>
    <t>Gussago (Civine) - 4/6</t>
  </si>
  <si>
    <t>Salò 5/6</t>
  </si>
  <si>
    <t>Documento aggiornato al 19/06/16</t>
  </si>
  <si>
    <t xml:space="preserve">Documento aggiornato al 19/06/16 (Revisione 00 del 10/01/16) </t>
  </si>
  <si>
    <t>Roncadelle "Decarun" - 24/06</t>
  </si>
  <si>
    <t>Calcinato 22/06</t>
  </si>
  <si>
    <t>Paitone 24/06</t>
  </si>
  <si>
    <t>Bione 26/06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</si>
</sst>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5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textRotation="90"/>
      <protection locked="0"/>
    </xf>
    <xf numFmtId="0" fontId="9" fillId="34" borderId="16" xfId="0" applyFont="1" applyFill="1" applyBorder="1" applyAlignment="1" applyProtection="1">
      <alignment horizontal="center" textRotation="90"/>
      <protection locked="0"/>
    </xf>
    <xf numFmtId="0" fontId="9" fillId="35" borderId="10" xfId="0" applyFont="1" applyFill="1" applyBorder="1" applyAlignment="1" applyProtection="1">
      <alignment horizontal="center" textRotation="90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33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textRotation="90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6" fillId="37" borderId="20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2" fillId="32" borderId="23" xfId="0" applyFont="1" applyFill="1" applyBorder="1" applyAlignment="1" applyProtection="1">
      <alignment horizontal="center"/>
      <protection locked="0"/>
    </xf>
    <xf numFmtId="0" fontId="2" fillId="32" borderId="22" xfId="0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center" vertical="center" wrapText="1"/>
      <protection locked="0"/>
    </xf>
    <xf numFmtId="0" fontId="3" fillId="32" borderId="24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8" borderId="10" xfId="0" applyFill="1" applyBorder="1" applyAlignment="1">
      <alignment horizontal="center" textRotation="9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" fillId="37" borderId="26" xfId="0" applyFont="1" applyFill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7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6" fillId="18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36" borderId="23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9" fontId="13" fillId="37" borderId="27" xfId="50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7" borderId="33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7" borderId="34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35" borderId="26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13" fillId="4" borderId="36" xfId="0" applyFont="1" applyFill="1" applyBorder="1" applyAlignment="1" applyProtection="1">
      <alignment horizontal="center"/>
      <protection locked="0"/>
    </xf>
    <xf numFmtId="0" fontId="6" fillId="18" borderId="36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9" fillId="36" borderId="10" xfId="0" applyFont="1" applyFill="1" applyBorder="1" applyAlignment="1" applyProtection="1">
      <alignment horizontal="center" textRotation="90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1" fillId="0" borderId="3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wrapText="1"/>
      <protection/>
    </xf>
    <xf numFmtId="0" fontId="11" fillId="0" borderId="13" xfId="0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 horizontal="center"/>
      <protection locked="0"/>
    </xf>
    <xf numFmtId="0" fontId="51" fillId="0" borderId="26" xfId="0" applyFont="1" applyFill="1" applyBorder="1" applyAlignment="1" applyProtection="1">
      <alignment horizontal="center"/>
      <protection locked="0"/>
    </xf>
    <xf numFmtId="0" fontId="52" fillId="0" borderId="15" xfId="0" applyFont="1" applyFill="1" applyBorder="1" applyAlignment="1" applyProtection="1">
      <alignment horizontal="center"/>
      <protection locked="0"/>
    </xf>
    <xf numFmtId="0" fontId="10" fillId="39" borderId="16" xfId="0" applyFont="1" applyFill="1" applyBorder="1" applyAlignment="1" applyProtection="1">
      <alignment horizontal="center" textRotation="90"/>
      <protection locked="0"/>
    </xf>
    <xf numFmtId="0" fontId="3" fillId="39" borderId="10" xfId="0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wrapText="1"/>
      <protection/>
    </xf>
    <xf numFmtId="0" fontId="11" fillId="0" borderId="38" xfId="0" applyFont="1" applyFill="1" applyBorder="1" applyAlignment="1" applyProtection="1">
      <alignment horizontal="center"/>
      <protection locked="0"/>
    </xf>
    <xf numFmtId="0" fontId="13" fillId="4" borderId="34" xfId="0" applyFont="1" applyFill="1" applyBorder="1" applyAlignment="1" applyProtection="1">
      <alignment horizontal="center"/>
      <protection locked="0"/>
    </xf>
    <xf numFmtId="0" fontId="6" fillId="18" borderId="34" xfId="0" applyFont="1" applyFill="1" applyBorder="1" applyAlignment="1" applyProtection="1">
      <alignment horizontal="center"/>
      <protection locked="0"/>
    </xf>
    <xf numFmtId="9" fontId="13" fillId="37" borderId="26" xfId="50" applyFont="1" applyFill="1" applyBorder="1" applyAlignment="1" applyProtection="1">
      <alignment horizontal="center"/>
      <protection locked="0"/>
    </xf>
    <xf numFmtId="0" fontId="13" fillId="4" borderId="46" xfId="0" applyFont="1" applyFill="1" applyBorder="1" applyAlignment="1" applyProtection="1">
      <alignment horizontal="center"/>
      <protection locked="0"/>
    </xf>
    <xf numFmtId="0" fontId="6" fillId="18" borderId="46" xfId="0" applyFont="1" applyFill="1" applyBorder="1" applyAlignment="1" applyProtection="1">
      <alignment horizontal="center"/>
      <protection locked="0"/>
    </xf>
    <xf numFmtId="0" fontId="3" fillId="40" borderId="15" xfId="0" applyFont="1" applyFill="1" applyBorder="1" applyAlignment="1" applyProtection="1">
      <alignment horizontal="center"/>
      <protection locked="0"/>
    </xf>
    <xf numFmtId="0" fontId="52" fillId="40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9" fillId="41" borderId="16" xfId="0" applyFont="1" applyFill="1" applyBorder="1" applyAlignment="1" applyProtection="1">
      <alignment horizontal="center" textRotation="90"/>
      <protection locked="0"/>
    </xf>
    <xf numFmtId="0" fontId="3" fillId="41" borderId="10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47" xfId="0" applyFont="1" applyFill="1" applyBorder="1" applyAlignment="1" applyProtection="1">
      <alignment horizontal="center"/>
      <protection locked="0"/>
    </xf>
    <xf numFmtId="0" fontId="6" fillId="41" borderId="12" xfId="0" applyFont="1" applyFill="1" applyBorder="1" applyAlignment="1" applyProtection="1">
      <alignment horizontal="center"/>
      <protection locked="0"/>
    </xf>
    <xf numFmtId="0" fontId="6" fillId="41" borderId="47" xfId="0" applyFont="1" applyFill="1" applyBorder="1" applyAlignment="1" applyProtection="1">
      <alignment horizontal="center"/>
      <protection locked="0"/>
    </xf>
    <xf numFmtId="0" fontId="6" fillId="41" borderId="33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8" fillId="42" borderId="12" xfId="0" applyFont="1" applyFill="1" applyBorder="1" applyAlignment="1" applyProtection="1">
      <alignment horizontal="center" vertical="center" wrapText="1"/>
      <protection/>
    </xf>
    <xf numFmtId="0" fontId="8" fillId="42" borderId="33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47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 wrapText="1"/>
      <protection locked="0"/>
    </xf>
    <xf numFmtId="0" fontId="6" fillId="35" borderId="47" xfId="0" applyFont="1" applyFill="1" applyBorder="1" applyAlignment="1" applyProtection="1">
      <alignment horizontal="center" wrapText="1"/>
      <protection locked="0"/>
    </xf>
    <xf numFmtId="0" fontId="6" fillId="35" borderId="33" xfId="0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47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7" fillId="42" borderId="12" xfId="0" applyFont="1" applyFill="1" applyBorder="1" applyAlignment="1" applyProtection="1">
      <alignment vertical="center" wrapText="1"/>
      <protection locked="0"/>
    </xf>
    <xf numFmtId="0" fontId="7" fillId="42" borderId="47" xfId="0" applyFont="1" applyFill="1" applyBorder="1" applyAlignment="1" applyProtection="1">
      <alignment vertical="center" wrapText="1"/>
      <protection locked="0"/>
    </xf>
    <xf numFmtId="0" fontId="7" fillId="42" borderId="24" xfId="0" applyFont="1" applyFill="1" applyBorder="1" applyAlignment="1" applyProtection="1">
      <alignment vertical="center" wrapText="1"/>
      <protection locked="0"/>
    </xf>
    <xf numFmtId="0" fontId="7" fillId="42" borderId="20" xfId="0" applyFont="1" applyFill="1" applyBorder="1" applyAlignment="1" applyProtection="1">
      <alignment vertical="center" wrapText="1"/>
      <protection locked="0"/>
    </xf>
    <xf numFmtId="0" fontId="2" fillId="42" borderId="12" xfId="0" applyFont="1" applyFill="1" applyBorder="1" applyAlignment="1" applyProtection="1">
      <alignment horizontal="center" vertical="center" wrapText="1"/>
      <protection/>
    </xf>
    <xf numFmtId="0" fontId="2" fillId="42" borderId="47" xfId="0" applyFont="1" applyFill="1" applyBorder="1" applyAlignment="1" applyProtection="1">
      <alignment horizontal="center" vertical="center" wrapText="1"/>
      <protection/>
    </xf>
    <xf numFmtId="0" fontId="2" fillId="42" borderId="33" xfId="0" applyFont="1" applyFill="1" applyBorder="1" applyAlignment="1" applyProtection="1">
      <alignment horizontal="center" vertical="center" wrapText="1"/>
      <protection/>
    </xf>
    <xf numFmtId="0" fontId="3" fillId="18" borderId="23" xfId="0" applyFont="1" applyFill="1" applyBorder="1" applyAlignment="1" applyProtection="1">
      <alignment horizontal="center" textRotation="90"/>
      <protection locked="0"/>
    </xf>
    <xf numFmtId="0" fontId="3" fillId="18" borderId="16" xfId="0" applyFont="1" applyFill="1" applyBorder="1" applyAlignment="1" applyProtection="1">
      <alignment horizontal="center" textRotation="90"/>
      <protection locked="0"/>
    </xf>
    <xf numFmtId="0" fontId="3" fillId="0" borderId="2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0" fontId="6" fillId="33" borderId="33" xfId="0" applyFont="1" applyFill="1" applyBorder="1" applyAlignment="1" applyProtection="1">
      <alignment horizontal="center"/>
      <protection locked="0"/>
    </xf>
    <xf numFmtId="0" fontId="7" fillId="42" borderId="12" xfId="0" applyFont="1" applyFill="1" applyBorder="1" applyAlignment="1" applyProtection="1">
      <alignment vertical="center" wrapText="1"/>
      <protection/>
    </xf>
    <xf numFmtId="0" fontId="7" fillId="42" borderId="47" xfId="0" applyFont="1" applyFill="1" applyBorder="1" applyAlignment="1" applyProtection="1">
      <alignment vertical="center" wrapText="1"/>
      <protection/>
    </xf>
    <xf numFmtId="0" fontId="7" fillId="42" borderId="33" xfId="0" applyFont="1" applyFill="1" applyBorder="1" applyAlignment="1" applyProtection="1">
      <alignment vertical="center" wrapText="1"/>
      <protection/>
    </xf>
    <xf numFmtId="0" fontId="8" fillId="42" borderId="12" xfId="0" applyFont="1" applyFill="1" applyBorder="1" applyAlignment="1">
      <alignment horizontal="center" vertical="center" wrapText="1"/>
    </xf>
    <xf numFmtId="0" fontId="8" fillId="42" borderId="3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47" xfId="0" applyFont="1" applyFill="1" applyBorder="1" applyAlignment="1" applyProtection="1">
      <alignment horizontal="center"/>
      <protection locked="0"/>
    </xf>
    <xf numFmtId="0" fontId="2" fillId="42" borderId="12" xfId="0" applyFont="1" applyFill="1" applyBorder="1" applyAlignment="1">
      <alignment horizontal="center" vertical="center" wrapText="1"/>
    </xf>
    <xf numFmtId="0" fontId="2" fillId="42" borderId="47" xfId="0" applyFont="1" applyFill="1" applyBorder="1" applyAlignment="1">
      <alignment horizontal="center" vertical="center" wrapText="1"/>
    </xf>
    <xf numFmtId="0" fontId="2" fillId="42" borderId="48" xfId="0" applyFont="1" applyFill="1" applyBorder="1" applyAlignment="1" applyProtection="1">
      <alignment horizontal="center" vertical="center" wrapText="1"/>
      <protection/>
    </xf>
    <xf numFmtId="0" fontId="2" fillId="42" borderId="0" xfId="0" applyFont="1" applyFill="1" applyBorder="1" applyAlignment="1" applyProtection="1">
      <alignment horizontal="center" vertical="center" wrapText="1"/>
      <protection/>
    </xf>
    <xf numFmtId="0" fontId="7" fillId="42" borderId="22" xfId="0" applyFont="1" applyFill="1" applyBorder="1" applyAlignment="1" applyProtection="1">
      <alignment horizontal="center" vertical="center" wrapText="1"/>
      <protection locked="0"/>
    </xf>
    <xf numFmtId="0" fontId="7" fillId="42" borderId="24" xfId="0" applyFont="1" applyFill="1" applyBorder="1" applyAlignment="1" applyProtection="1">
      <alignment horizontal="center" vertical="center" wrapText="1"/>
      <protection locked="0"/>
    </xf>
    <xf numFmtId="0" fontId="7" fillId="42" borderId="20" xfId="0" applyFont="1" applyFill="1" applyBorder="1" applyAlignment="1" applyProtection="1">
      <alignment horizontal="center" vertical="center" wrapText="1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 applyProtection="1">
      <alignment horizontal="center" textRotation="90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7" fillId="42" borderId="12" xfId="0" applyFont="1" applyFill="1" applyBorder="1" applyAlignment="1" applyProtection="1">
      <alignment horizontal="center" vertical="center" wrapText="1"/>
      <protection locked="0"/>
    </xf>
    <xf numFmtId="0" fontId="7" fillId="42" borderId="47" xfId="0" applyFont="1" applyFill="1" applyBorder="1" applyAlignment="1" applyProtection="1">
      <alignment horizontal="center" vertical="center" wrapText="1"/>
      <protection locked="0"/>
    </xf>
    <xf numFmtId="0" fontId="7" fillId="42" borderId="33" xfId="0" applyFont="1" applyFill="1" applyBorder="1" applyAlignment="1" applyProtection="1">
      <alignment horizontal="center" vertical="center" wrapText="1"/>
      <protection locked="0"/>
    </xf>
    <xf numFmtId="0" fontId="3" fillId="18" borderId="20" xfId="0" applyFont="1" applyFill="1" applyBorder="1" applyAlignment="1" applyProtection="1">
      <alignment horizontal="center" textRotation="90"/>
      <protection locked="0"/>
    </xf>
    <xf numFmtId="0" fontId="0" fillId="0" borderId="49" xfId="0" applyBorder="1" applyAlignment="1">
      <alignment horizontal="center" textRotation="9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4" borderId="23" xfId="0" applyFont="1" applyFill="1" applyBorder="1" applyAlignment="1" applyProtection="1">
      <alignment horizontal="center" textRotation="90"/>
      <protection locked="0"/>
    </xf>
    <xf numFmtId="0" fontId="0" fillId="4" borderId="44" xfId="0" applyFill="1" applyBorder="1" applyAlignment="1">
      <alignment textRotation="90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7" borderId="44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6" sqref="Y6"/>
    </sheetView>
  </sheetViews>
  <sheetFormatPr defaultColWidth="9.140625" defaultRowHeight="12.75"/>
  <cols>
    <col min="1" max="1" width="6.7109375" style="70" customWidth="1"/>
    <col min="2" max="2" width="30.7109375" style="70" customWidth="1"/>
    <col min="3" max="17" width="4.7109375" style="90" customWidth="1"/>
    <col min="18" max="18" width="4.7109375" style="106" customWidth="1"/>
    <col min="19" max="31" width="4.7109375" style="90" customWidth="1"/>
    <col min="32" max="32" width="4.7109375" style="71" customWidth="1"/>
    <col min="33" max="33" width="4.7109375" style="70" customWidth="1"/>
    <col min="34" max="34" width="5.421875" style="70" customWidth="1"/>
    <col min="35" max="16384" width="9.140625" style="70" customWidth="1"/>
  </cols>
  <sheetData>
    <row r="1" spans="1:33" s="1" customFormat="1" ht="54.75" customHeight="1" thickBot="1">
      <c r="A1" s="134" t="s">
        <v>41</v>
      </c>
      <c r="B1" s="135"/>
      <c r="C1" s="148" t="s">
        <v>89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  <c r="O1" s="144" t="s">
        <v>168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6"/>
      <c r="AG1" s="147"/>
    </row>
    <row r="2" spans="1:33" s="1" customFormat="1" ht="21" customHeight="1" thickBot="1">
      <c r="A2" s="2"/>
      <c r="B2" s="5" t="s">
        <v>42</v>
      </c>
      <c r="C2" s="136" t="s">
        <v>148</v>
      </c>
      <c r="D2" s="137"/>
      <c r="E2" s="137"/>
      <c r="F2" s="137"/>
      <c r="G2" s="138" t="s">
        <v>49</v>
      </c>
      <c r="H2" s="139"/>
      <c r="I2" s="139"/>
      <c r="J2" s="139"/>
      <c r="K2" s="139"/>
      <c r="L2" s="140"/>
      <c r="M2" s="141" t="s">
        <v>44</v>
      </c>
      <c r="N2" s="142"/>
      <c r="O2" s="142"/>
      <c r="P2" s="142"/>
      <c r="Q2" s="142"/>
      <c r="R2" s="143"/>
      <c r="S2" s="126" t="s">
        <v>45</v>
      </c>
      <c r="T2" s="127"/>
      <c r="U2" s="127"/>
      <c r="V2" s="127"/>
      <c r="W2" s="127"/>
      <c r="X2" s="127"/>
      <c r="Y2" s="127"/>
      <c r="Z2" s="127"/>
      <c r="AA2" s="128" t="s">
        <v>144</v>
      </c>
      <c r="AB2" s="129"/>
      <c r="AC2" s="129"/>
      <c r="AD2" s="129"/>
      <c r="AE2" s="130"/>
      <c r="AF2" s="31"/>
      <c r="AG2" s="151" t="s">
        <v>53</v>
      </c>
    </row>
    <row r="3" spans="1:35" s="1" customFormat="1" ht="150" customHeight="1" thickBot="1">
      <c r="A3" s="2"/>
      <c r="B3" s="5" t="s">
        <v>43</v>
      </c>
      <c r="C3" s="88" t="s">
        <v>74</v>
      </c>
      <c r="D3" s="88" t="s">
        <v>93</v>
      </c>
      <c r="E3" s="88" t="s">
        <v>94</v>
      </c>
      <c r="F3" s="88" t="s">
        <v>128</v>
      </c>
      <c r="G3" s="11" t="s">
        <v>117</v>
      </c>
      <c r="H3" s="11" t="s">
        <v>121</v>
      </c>
      <c r="I3" s="11" t="s">
        <v>125</v>
      </c>
      <c r="J3" s="11" t="s">
        <v>126</v>
      </c>
      <c r="K3" s="11" t="s">
        <v>127</v>
      </c>
      <c r="L3" s="11" t="s">
        <v>129</v>
      </c>
      <c r="M3" s="10" t="s">
        <v>130</v>
      </c>
      <c r="N3" s="10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9" t="s">
        <v>122</v>
      </c>
      <c r="T3" s="9" t="s">
        <v>118</v>
      </c>
      <c r="U3" s="9" t="s">
        <v>123</v>
      </c>
      <c r="V3" s="9" t="s">
        <v>124</v>
      </c>
      <c r="W3" s="9" t="s">
        <v>136</v>
      </c>
      <c r="X3" s="9" t="s">
        <v>137</v>
      </c>
      <c r="Y3" s="9" t="s">
        <v>138</v>
      </c>
      <c r="Z3" s="9" t="s">
        <v>139</v>
      </c>
      <c r="AA3" s="124" t="s">
        <v>140</v>
      </c>
      <c r="AB3" s="124" t="s">
        <v>141</v>
      </c>
      <c r="AC3" s="124" t="s">
        <v>142</v>
      </c>
      <c r="AD3" s="124" t="s">
        <v>143</v>
      </c>
      <c r="AE3" s="124"/>
      <c r="AF3" s="33" t="s">
        <v>46</v>
      </c>
      <c r="AG3" s="152"/>
      <c r="AI3" s="123"/>
    </row>
    <row r="4" spans="1:33" s="1" customFormat="1" ht="27.75" customHeight="1" thickBot="1">
      <c r="A4" s="2" t="s">
        <v>40</v>
      </c>
      <c r="B4" s="4" t="s">
        <v>0</v>
      </c>
      <c r="C4" s="17">
        <f>COUNTIF(C5:C61,"10")</f>
        <v>45</v>
      </c>
      <c r="D4" s="17">
        <f>COUNTIF(D5:D61,"10")+3</f>
        <v>42</v>
      </c>
      <c r="E4" s="17">
        <f>COUNTIF(E5:E61,"10")</f>
        <v>40</v>
      </c>
      <c r="F4" s="17">
        <f>COUNTIF(F5:F61,"10")</f>
        <v>0</v>
      </c>
      <c r="G4" s="13">
        <f>COUNTIF(G5:G62,"6")+1</f>
        <v>9</v>
      </c>
      <c r="H4" s="13">
        <f>COUNTIF(H5:H62,"6")</f>
        <v>7</v>
      </c>
      <c r="I4" s="13">
        <f>COUNTIF(I5:I62,"6")</f>
        <v>0</v>
      </c>
      <c r="J4" s="13">
        <f>COUNTIF(J5:J62,"6")</f>
        <v>0</v>
      </c>
      <c r="K4" s="13">
        <f>COUNTIF(K5:K62,"6")</f>
        <v>0</v>
      </c>
      <c r="L4" s="13">
        <f>COUNTIF(L5:L62,"6")</f>
        <v>0</v>
      </c>
      <c r="M4" s="14">
        <f aca="true" t="shared" si="0" ref="M4:R4">COUNTIF(M5:M62,"4")</f>
        <v>17</v>
      </c>
      <c r="N4" s="14">
        <f t="shared" si="0"/>
        <v>13</v>
      </c>
      <c r="O4" s="14">
        <f t="shared" si="0"/>
        <v>8</v>
      </c>
      <c r="P4" s="14">
        <f t="shared" si="0"/>
        <v>0</v>
      </c>
      <c r="Q4" s="14">
        <f t="shared" si="0"/>
        <v>0</v>
      </c>
      <c r="R4" s="14">
        <f t="shared" si="0"/>
        <v>0</v>
      </c>
      <c r="S4" s="15">
        <f>COUNTIF(S5:S62,"10")+2</f>
        <v>34</v>
      </c>
      <c r="T4" s="15">
        <f aca="true" t="shared" si="1" ref="T4:Z4">COUNTIF(T5:T62,"10")</f>
        <v>33</v>
      </c>
      <c r="U4" s="15">
        <f t="shared" si="1"/>
        <v>32</v>
      </c>
      <c r="V4" s="15">
        <f>COUNTIF(V5:V62,"10")+1</f>
        <v>32</v>
      </c>
      <c r="W4" s="15">
        <f t="shared" si="1"/>
        <v>33</v>
      </c>
      <c r="X4" s="15">
        <f t="shared" si="1"/>
        <v>0</v>
      </c>
      <c r="Y4" s="15">
        <f t="shared" si="1"/>
        <v>0</v>
      </c>
      <c r="Z4" s="15">
        <f t="shared" si="1"/>
        <v>0</v>
      </c>
      <c r="AA4" s="125">
        <f>COUNTIF(AA5:AA62,"6")</f>
        <v>15</v>
      </c>
      <c r="AB4" s="125">
        <f>COUNTIF(AB5:AB62,"6")</f>
        <v>0</v>
      </c>
      <c r="AC4" s="125">
        <f>COUNTIF(AC5:AC62,"6")</f>
        <v>0</v>
      </c>
      <c r="AD4" s="125">
        <f>COUNTIF(AD5:AD62,"6")</f>
        <v>0</v>
      </c>
      <c r="AE4" s="125"/>
      <c r="AF4" s="32">
        <f>SUM(AF5:AF61)</f>
        <v>360</v>
      </c>
      <c r="AG4" s="16"/>
    </row>
    <row r="5" spans="1:33" ht="28.5" customHeight="1" thickBot="1">
      <c r="A5" s="2">
        <v>1</v>
      </c>
      <c r="B5" s="6" t="s">
        <v>1</v>
      </c>
      <c r="C5" s="8">
        <v>10</v>
      </c>
      <c r="D5" s="108" t="s">
        <v>107</v>
      </c>
      <c r="E5" s="108" t="s">
        <v>107</v>
      </c>
      <c r="F5" s="25"/>
      <c r="G5" s="108" t="s">
        <v>107</v>
      </c>
      <c r="H5" s="108" t="s">
        <v>107</v>
      </c>
      <c r="I5" s="25"/>
      <c r="J5" s="25"/>
      <c r="K5" s="25"/>
      <c r="L5" s="25"/>
      <c r="M5" s="108" t="s">
        <v>107</v>
      </c>
      <c r="N5" s="108" t="s">
        <v>107</v>
      </c>
      <c r="O5" s="108" t="s">
        <v>107</v>
      </c>
      <c r="P5" s="25"/>
      <c r="Q5" s="25"/>
      <c r="R5" s="25"/>
      <c r="S5" s="108" t="s">
        <v>107</v>
      </c>
      <c r="T5" s="8">
        <v>10</v>
      </c>
      <c r="U5" s="8">
        <v>10</v>
      </c>
      <c r="V5" s="8">
        <v>10</v>
      </c>
      <c r="W5" s="8">
        <v>10</v>
      </c>
      <c r="X5" s="8"/>
      <c r="Y5" s="8"/>
      <c r="Z5" s="8"/>
      <c r="AA5" s="108" t="s">
        <v>107</v>
      </c>
      <c r="AB5" s="25"/>
      <c r="AC5" s="25"/>
      <c r="AD5" s="25"/>
      <c r="AE5" s="60"/>
      <c r="AF5" s="34">
        <f>COUNTIF(C5:AE5,"6")+COUNTIF(C5:AE5,"10")+COUNTIF(C5:AE5,"4")</f>
        <v>5</v>
      </c>
      <c r="AG5" s="12">
        <f aca="true" t="shared" si="2" ref="AG5:AG39">SUM(C5:AE5)</f>
        <v>50</v>
      </c>
    </row>
    <row r="6" spans="1:33" ht="28.5" customHeight="1" thickBot="1">
      <c r="A6" s="2">
        <v>2</v>
      </c>
      <c r="B6" s="6" t="s">
        <v>68</v>
      </c>
      <c r="C6" s="8">
        <v>10</v>
      </c>
      <c r="D6" s="108" t="s">
        <v>107</v>
      </c>
      <c r="E6" s="8">
        <v>10</v>
      </c>
      <c r="F6" s="25"/>
      <c r="G6" s="108" t="s">
        <v>107</v>
      </c>
      <c r="H6" s="108" t="s">
        <v>107</v>
      </c>
      <c r="I6" s="25"/>
      <c r="J6" s="25"/>
      <c r="K6" s="25"/>
      <c r="L6" s="25"/>
      <c r="M6" s="108" t="s">
        <v>107</v>
      </c>
      <c r="N6" s="108" t="s">
        <v>107</v>
      </c>
      <c r="O6" s="108" t="s">
        <v>107</v>
      </c>
      <c r="P6" s="25"/>
      <c r="Q6" s="25"/>
      <c r="R6" s="25"/>
      <c r="S6" s="8">
        <v>10</v>
      </c>
      <c r="T6" s="108" t="s">
        <v>107</v>
      </c>
      <c r="U6" s="8">
        <v>10</v>
      </c>
      <c r="V6" s="8">
        <v>10</v>
      </c>
      <c r="W6" s="8">
        <v>10</v>
      </c>
      <c r="X6" s="8"/>
      <c r="Y6" s="8"/>
      <c r="Z6" s="8"/>
      <c r="AA6" s="8">
        <v>6</v>
      </c>
      <c r="AB6" s="25"/>
      <c r="AC6" s="25"/>
      <c r="AD6" s="25"/>
      <c r="AE6" s="60"/>
      <c r="AF6" s="34">
        <f>COUNTIF(C6:AE6,"6")+COUNTIF(C6:AE6,"10")+COUNTIF(C6:AE6,"4")</f>
        <v>7</v>
      </c>
      <c r="AG6" s="12">
        <f t="shared" si="2"/>
        <v>66</v>
      </c>
    </row>
    <row r="7" spans="1:33" ht="28.5" customHeight="1" thickBot="1">
      <c r="A7" s="2">
        <v>3</v>
      </c>
      <c r="B7" s="6" t="s">
        <v>76</v>
      </c>
      <c r="C7" s="108" t="s">
        <v>107</v>
      </c>
      <c r="D7" s="108" t="s">
        <v>107</v>
      </c>
      <c r="E7" s="108" t="s">
        <v>107</v>
      </c>
      <c r="F7" s="3"/>
      <c r="G7" s="108" t="s">
        <v>107</v>
      </c>
      <c r="H7" s="108" t="s">
        <v>107</v>
      </c>
      <c r="I7" s="25"/>
      <c r="J7" s="25"/>
      <c r="K7" s="25"/>
      <c r="L7" s="25"/>
      <c r="M7" s="108" t="s">
        <v>107</v>
      </c>
      <c r="N7" s="108" t="s">
        <v>107</v>
      </c>
      <c r="O7" s="108" t="s">
        <v>107</v>
      </c>
      <c r="P7" s="25"/>
      <c r="Q7" s="25"/>
      <c r="R7" s="25"/>
      <c r="S7" s="108" t="s">
        <v>107</v>
      </c>
      <c r="T7" s="108" t="s">
        <v>107</v>
      </c>
      <c r="U7" s="108" t="s">
        <v>107</v>
      </c>
      <c r="V7" s="108" t="s">
        <v>107</v>
      </c>
      <c r="W7" s="8">
        <v>10</v>
      </c>
      <c r="X7" s="8"/>
      <c r="Y7" s="8"/>
      <c r="Z7" s="3"/>
      <c r="AA7" s="108" t="s">
        <v>107</v>
      </c>
      <c r="AB7" s="3"/>
      <c r="AC7" s="3"/>
      <c r="AD7" s="3"/>
      <c r="AE7" s="3"/>
      <c r="AF7" s="34">
        <f>COUNTIF(C7:AE7,"6")+COUNTIF(C7:AE7,"10")+COUNTIF(C7:AE7,"4")</f>
        <v>1</v>
      </c>
      <c r="AG7" s="12">
        <f t="shared" si="2"/>
        <v>10</v>
      </c>
    </row>
    <row r="8" spans="1:33" ht="28.5" customHeight="1" thickBot="1">
      <c r="A8" s="2">
        <v>4</v>
      </c>
      <c r="B8" s="6" t="s">
        <v>2</v>
      </c>
      <c r="C8" s="8">
        <v>10</v>
      </c>
      <c r="D8" s="8">
        <v>10</v>
      </c>
      <c r="E8" s="8">
        <v>10</v>
      </c>
      <c r="F8" s="3"/>
      <c r="G8" s="8">
        <v>6</v>
      </c>
      <c r="H8" s="108" t="s">
        <v>107</v>
      </c>
      <c r="I8" s="25"/>
      <c r="J8" s="25"/>
      <c r="K8" s="25"/>
      <c r="L8" s="25"/>
      <c r="M8" s="108" t="s">
        <v>107</v>
      </c>
      <c r="N8" s="108" t="s">
        <v>107</v>
      </c>
      <c r="O8" s="108" t="s">
        <v>107</v>
      </c>
      <c r="P8" s="110"/>
      <c r="Q8" s="25"/>
      <c r="R8" s="25"/>
      <c r="S8" s="8">
        <v>10</v>
      </c>
      <c r="T8" s="108" t="s">
        <v>107</v>
      </c>
      <c r="U8" s="8">
        <v>10</v>
      </c>
      <c r="V8" s="8">
        <v>10</v>
      </c>
      <c r="W8" s="8">
        <v>10</v>
      </c>
      <c r="X8" s="8"/>
      <c r="Y8" s="8"/>
      <c r="Z8" s="8"/>
      <c r="AA8" s="8">
        <v>6</v>
      </c>
      <c r="AB8" s="25"/>
      <c r="AC8" s="25"/>
      <c r="AD8" s="25"/>
      <c r="AE8" s="3"/>
      <c r="AF8" s="34">
        <f>COUNTIF(C8:AE8,"6")+COUNTIF(C8:AE8,"10")+COUNTIF(C8:AE8,"4")</f>
        <v>9</v>
      </c>
      <c r="AG8" s="12">
        <f t="shared" si="2"/>
        <v>82</v>
      </c>
    </row>
    <row r="9" spans="1:33" ht="28.5" customHeight="1" thickBot="1">
      <c r="A9" s="2">
        <v>5</v>
      </c>
      <c r="B9" s="6" t="s">
        <v>3</v>
      </c>
      <c r="C9" s="8">
        <v>10</v>
      </c>
      <c r="D9" s="110">
        <v>2</v>
      </c>
      <c r="E9" s="108" t="s">
        <v>107</v>
      </c>
      <c r="F9" s="25"/>
      <c r="G9" s="108" t="s">
        <v>107</v>
      </c>
      <c r="H9" s="108" t="s">
        <v>107</v>
      </c>
      <c r="I9" s="25"/>
      <c r="J9" s="8"/>
      <c r="K9" s="25"/>
      <c r="L9" s="8"/>
      <c r="M9" s="108" t="s">
        <v>107</v>
      </c>
      <c r="N9" s="108" t="s">
        <v>107</v>
      </c>
      <c r="O9" s="108" t="s">
        <v>107</v>
      </c>
      <c r="P9" s="8"/>
      <c r="Q9" s="25"/>
      <c r="R9" s="25"/>
      <c r="S9" s="108" t="s">
        <v>107</v>
      </c>
      <c r="T9" s="8">
        <v>10</v>
      </c>
      <c r="U9" s="108" t="s">
        <v>107</v>
      </c>
      <c r="V9" s="108" t="s">
        <v>107</v>
      </c>
      <c r="W9" s="8">
        <v>10</v>
      </c>
      <c r="X9" s="8"/>
      <c r="Y9" s="8"/>
      <c r="Z9" s="8"/>
      <c r="AA9" s="108" t="s">
        <v>107</v>
      </c>
      <c r="AB9" s="25"/>
      <c r="AC9" s="25"/>
      <c r="AD9" s="25"/>
      <c r="AE9" s="60"/>
      <c r="AF9" s="34">
        <f>COUNTIF(C9:AE9,"6")+COUNTIF(C9:AE9,"10")+COUNTIF(C9:AE9,"4")+1</f>
        <v>4</v>
      </c>
      <c r="AG9" s="12">
        <f t="shared" si="2"/>
        <v>32</v>
      </c>
    </row>
    <row r="10" spans="1:33" ht="28.5" customHeight="1" thickBot="1">
      <c r="A10" s="2">
        <v>6</v>
      </c>
      <c r="B10" s="6" t="s">
        <v>4</v>
      </c>
      <c r="C10" s="8">
        <v>10</v>
      </c>
      <c r="D10" s="8">
        <v>10</v>
      </c>
      <c r="E10" s="8">
        <v>10</v>
      </c>
      <c r="F10" s="25"/>
      <c r="G10" s="108" t="s">
        <v>107</v>
      </c>
      <c r="H10" s="108" t="s">
        <v>107</v>
      </c>
      <c r="I10" s="25"/>
      <c r="J10" s="25"/>
      <c r="K10" s="25"/>
      <c r="L10" s="25"/>
      <c r="M10" s="8">
        <v>4</v>
      </c>
      <c r="N10" s="108" t="s">
        <v>107</v>
      </c>
      <c r="O10" s="108" t="s">
        <v>107</v>
      </c>
      <c r="P10" s="25"/>
      <c r="Q10" s="25"/>
      <c r="R10" s="25"/>
      <c r="S10" s="8">
        <v>10</v>
      </c>
      <c r="T10" s="8">
        <v>10</v>
      </c>
      <c r="U10" s="8">
        <v>10</v>
      </c>
      <c r="V10" s="8">
        <v>10</v>
      </c>
      <c r="W10" s="108" t="s">
        <v>107</v>
      </c>
      <c r="X10" s="8"/>
      <c r="Y10" s="8"/>
      <c r="Z10" s="8"/>
      <c r="AA10" s="108" t="s">
        <v>107</v>
      </c>
      <c r="AB10" s="25"/>
      <c r="AC10" s="25"/>
      <c r="AD10" s="25"/>
      <c r="AE10" s="60"/>
      <c r="AF10" s="34">
        <f aca="true" t="shared" si="3" ref="AF10:AF23">COUNTIF(C10:AE10,"6")+COUNTIF(C10:AE10,"10")+COUNTIF(C10:AE10,"4")</f>
        <v>8</v>
      </c>
      <c r="AG10" s="12">
        <f t="shared" si="2"/>
        <v>74</v>
      </c>
    </row>
    <row r="11" spans="1:33" ht="28.5" customHeight="1" thickBot="1">
      <c r="A11" s="2">
        <v>7</v>
      </c>
      <c r="B11" s="6" t="s">
        <v>5</v>
      </c>
      <c r="C11" s="8">
        <v>10</v>
      </c>
      <c r="D11" s="59">
        <v>10</v>
      </c>
      <c r="E11" s="8">
        <v>10</v>
      </c>
      <c r="F11" s="3"/>
      <c r="G11" s="108" t="s">
        <v>107</v>
      </c>
      <c r="H11" s="108" t="s">
        <v>107</v>
      </c>
      <c r="I11" s="8"/>
      <c r="J11" s="25"/>
      <c r="K11" s="8"/>
      <c r="L11" s="8"/>
      <c r="M11" s="108" t="s">
        <v>107</v>
      </c>
      <c r="N11" s="108" t="s">
        <v>107</v>
      </c>
      <c r="O11" s="108" t="s">
        <v>107</v>
      </c>
      <c r="P11" s="8"/>
      <c r="Q11" s="25"/>
      <c r="R11" s="25"/>
      <c r="S11" s="108" t="s">
        <v>107</v>
      </c>
      <c r="T11" s="8">
        <v>10</v>
      </c>
      <c r="U11" s="108" t="s">
        <v>107</v>
      </c>
      <c r="V11" s="108" t="s">
        <v>107</v>
      </c>
      <c r="W11" s="59">
        <v>10</v>
      </c>
      <c r="X11" s="8"/>
      <c r="Y11" s="59"/>
      <c r="Z11" s="3"/>
      <c r="AA11" s="108" t="s">
        <v>107</v>
      </c>
      <c r="AB11" s="3"/>
      <c r="AC11" s="3"/>
      <c r="AD11" s="3"/>
      <c r="AE11" s="3"/>
      <c r="AF11" s="34">
        <f t="shared" si="3"/>
        <v>5</v>
      </c>
      <c r="AG11" s="12">
        <f t="shared" si="2"/>
        <v>50</v>
      </c>
    </row>
    <row r="12" spans="1:33" ht="28.5" customHeight="1" thickBot="1">
      <c r="A12" s="2">
        <v>8</v>
      </c>
      <c r="B12" s="6" t="s">
        <v>73</v>
      </c>
      <c r="C12" s="8">
        <v>10</v>
      </c>
      <c r="D12" s="59">
        <v>10</v>
      </c>
      <c r="E12" s="59">
        <v>10</v>
      </c>
      <c r="F12" s="25"/>
      <c r="G12" s="8">
        <v>6</v>
      </c>
      <c r="H12" s="8">
        <v>6</v>
      </c>
      <c r="I12" s="25"/>
      <c r="J12" s="25"/>
      <c r="K12" s="25"/>
      <c r="L12" s="25"/>
      <c r="M12" s="8">
        <v>4</v>
      </c>
      <c r="N12" s="8">
        <v>4</v>
      </c>
      <c r="O12" s="108" t="s">
        <v>107</v>
      </c>
      <c r="P12" s="25"/>
      <c r="Q12" s="25"/>
      <c r="R12" s="25"/>
      <c r="S12" s="3">
        <v>10</v>
      </c>
      <c r="T12" s="8">
        <v>10</v>
      </c>
      <c r="U12" s="59">
        <v>10</v>
      </c>
      <c r="V12" s="8">
        <v>10</v>
      </c>
      <c r="W12" s="108" t="s">
        <v>107</v>
      </c>
      <c r="X12" s="8"/>
      <c r="Y12" s="8"/>
      <c r="Z12" s="8"/>
      <c r="AA12" s="8">
        <v>6</v>
      </c>
      <c r="AB12" s="8"/>
      <c r="AC12" s="8"/>
      <c r="AD12" s="8"/>
      <c r="AE12" s="60"/>
      <c r="AF12" s="34">
        <f t="shared" si="3"/>
        <v>12</v>
      </c>
      <c r="AG12" s="12">
        <f t="shared" si="2"/>
        <v>96</v>
      </c>
    </row>
    <row r="13" spans="1:33" ht="28.5" customHeight="1" thickBot="1">
      <c r="A13" s="2">
        <v>9</v>
      </c>
      <c r="B13" s="6" t="s">
        <v>66</v>
      </c>
      <c r="C13" s="8">
        <v>10</v>
      </c>
      <c r="D13" s="8">
        <v>10</v>
      </c>
      <c r="E13" s="8">
        <v>10</v>
      </c>
      <c r="F13" s="25"/>
      <c r="G13" s="108" t="s">
        <v>107</v>
      </c>
      <c r="H13" s="108" t="s">
        <v>107</v>
      </c>
      <c r="I13" s="25"/>
      <c r="J13" s="25"/>
      <c r="K13" s="8"/>
      <c r="L13" s="25"/>
      <c r="M13" s="108" t="s">
        <v>107</v>
      </c>
      <c r="N13" s="108" t="s">
        <v>107</v>
      </c>
      <c r="O13" s="108" t="s">
        <v>107</v>
      </c>
      <c r="P13" s="25"/>
      <c r="Q13" s="25"/>
      <c r="R13" s="8"/>
      <c r="S13" s="3">
        <v>10</v>
      </c>
      <c r="T13" s="8">
        <v>10</v>
      </c>
      <c r="U13" s="108" t="s">
        <v>107</v>
      </c>
      <c r="V13" s="8">
        <v>10</v>
      </c>
      <c r="W13" s="108" t="s">
        <v>107</v>
      </c>
      <c r="X13" s="8"/>
      <c r="Y13" s="8"/>
      <c r="Z13" s="8"/>
      <c r="AA13" s="8">
        <v>6</v>
      </c>
      <c r="AB13" s="25"/>
      <c r="AC13" s="25"/>
      <c r="AD13" s="25"/>
      <c r="AE13" s="60"/>
      <c r="AF13" s="34">
        <f t="shared" si="3"/>
        <v>7</v>
      </c>
      <c r="AG13" s="12">
        <f t="shared" si="2"/>
        <v>66</v>
      </c>
    </row>
    <row r="14" spans="1:33" ht="28.5" customHeight="1" thickBot="1">
      <c r="A14" s="2">
        <v>10</v>
      </c>
      <c r="B14" s="6" t="s">
        <v>39</v>
      </c>
      <c r="C14" s="8">
        <v>10</v>
      </c>
      <c r="D14" s="59">
        <v>10</v>
      </c>
      <c r="E14" s="59">
        <v>10</v>
      </c>
      <c r="F14" s="3"/>
      <c r="G14" s="108" t="s">
        <v>107</v>
      </c>
      <c r="H14" s="108" t="s">
        <v>107</v>
      </c>
      <c r="I14" s="25"/>
      <c r="J14" s="25"/>
      <c r="K14" s="25"/>
      <c r="L14" s="8"/>
      <c r="M14" s="8">
        <v>4</v>
      </c>
      <c r="N14" s="108" t="s">
        <v>107</v>
      </c>
      <c r="O14" s="108" t="s">
        <v>107</v>
      </c>
      <c r="P14" s="25"/>
      <c r="Q14" s="25"/>
      <c r="R14" s="8"/>
      <c r="S14" s="8">
        <v>10</v>
      </c>
      <c r="T14" s="22">
        <v>10</v>
      </c>
      <c r="U14" s="8">
        <v>10</v>
      </c>
      <c r="V14" s="8">
        <v>10</v>
      </c>
      <c r="W14" s="8">
        <v>10</v>
      </c>
      <c r="X14" s="8"/>
      <c r="Y14" s="8"/>
      <c r="Z14" s="8"/>
      <c r="AA14" s="8">
        <v>6</v>
      </c>
      <c r="AB14" s="8"/>
      <c r="AC14" s="8"/>
      <c r="AD14" s="8"/>
      <c r="AE14" s="60"/>
      <c r="AF14" s="34">
        <f t="shared" si="3"/>
        <v>10</v>
      </c>
      <c r="AG14" s="12">
        <f t="shared" si="2"/>
        <v>90</v>
      </c>
    </row>
    <row r="15" spans="1:33" ht="28.5" customHeight="1" thickBot="1">
      <c r="A15" s="2">
        <v>11</v>
      </c>
      <c r="B15" s="6" t="s">
        <v>71</v>
      </c>
      <c r="C15" s="108" t="s">
        <v>107</v>
      </c>
      <c r="D15" s="8">
        <v>10</v>
      </c>
      <c r="E15" s="8">
        <v>10</v>
      </c>
      <c r="F15" s="3"/>
      <c r="G15" s="108" t="s">
        <v>107</v>
      </c>
      <c r="H15" s="108" t="s">
        <v>107</v>
      </c>
      <c r="I15" s="8"/>
      <c r="J15" s="25"/>
      <c r="K15" s="25"/>
      <c r="L15" s="25"/>
      <c r="M15" s="108" t="s">
        <v>107</v>
      </c>
      <c r="N15" s="108" t="s">
        <v>107</v>
      </c>
      <c r="O15" s="108" t="s">
        <v>107</v>
      </c>
      <c r="P15" s="25"/>
      <c r="Q15" s="25"/>
      <c r="R15" s="3"/>
      <c r="S15" s="108" t="s">
        <v>107</v>
      </c>
      <c r="T15" s="108" t="s">
        <v>107</v>
      </c>
      <c r="U15" s="108" t="s">
        <v>107</v>
      </c>
      <c r="V15" s="108" t="s">
        <v>107</v>
      </c>
      <c r="W15" s="108" t="s">
        <v>107</v>
      </c>
      <c r="X15" s="8"/>
      <c r="Y15" s="8"/>
      <c r="Z15" s="3"/>
      <c r="AA15" s="108" t="s">
        <v>107</v>
      </c>
      <c r="AB15" s="3"/>
      <c r="AC15" s="3"/>
      <c r="AD15" s="3"/>
      <c r="AE15" s="3"/>
      <c r="AF15" s="34">
        <f t="shared" si="3"/>
        <v>2</v>
      </c>
      <c r="AG15" s="12">
        <f t="shared" si="2"/>
        <v>20</v>
      </c>
    </row>
    <row r="16" spans="1:33" ht="28.5" customHeight="1" thickBot="1">
      <c r="A16" s="2">
        <v>12</v>
      </c>
      <c r="B16" s="6" t="s">
        <v>6</v>
      </c>
      <c r="C16" s="108" t="s">
        <v>107</v>
      </c>
      <c r="D16" s="108" t="s">
        <v>107</v>
      </c>
      <c r="E16" s="108" t="s">
        <v>107</v>
      </c>
      <c r="F16" s="3"/>
      <c r="G16" s="108" t="s">
        <v>107</v>
      </c>
      <c r="H16" s="108" t="s">
        <v>107</v>
      </c>
      <c r="I16" s="25"/>
      <c r="J16" s="25"/>
      <c r="K16" s="25"/>
      <c r="L16" s="25"/>
      <c r="M16" s="108" t="s">
        <v>107</v>
      </c>
      <c r="N16" s="108" t="s">
        <v>107</v>
      </c>
      <c r="O16" s="108" t="s">
        <v>107</v>
      </c>
      <c r="P16" s="25"/>
      <c r="Q16" s="25"/>
      <c r="R16" s="25"/>
      <c r="S16" s="108" t="s">
        <v>107</v>
      </c>
      <c r="T16" s="108" t="s">
        <v>107</v>
      </c>
      <c r="U16" s="108" t="s">
        <v>107</v>
      </c>
      <c r="V16" s="108" t="s">
        <v>107</v>
      </c>
      <c r="W16" s="108" t="s">
        <v>107</v>
      </c>
      <c r="X16" s="8"/>
      <c r="Y16" s="8"/>
      <c r="Z16" s="8"/>
      <c r="AA16" s="108" t="s">
        <v>107</v>
      </c>
      <c r="AB16" s="25"/>
      <c r="AC16" s="25"/>
      <c r="AD16" s="25"/>
      <c r="AE16" s="3"/>
      <c r="AF16" s="34">
        <f t="shared" si="3"/>
        <v>0</v>
      </c>
      <c r="AG16" s="12">
        <f t="shared" si="2"/>
        <v>0</v>
      </c>
    </row>
    <row r="17" spans="1:33" ht="28.5" customHeight="1" thickBot="1">
      <c r="A17" s="2">
        <v>13</v>
      </c>
      <c r="B17" s="6" t="s">
        <v>7</v>
      </c>
      <c r="C17" s="8">
        <v>10</v>
      </c>
      <c r="D17" s="8">
        <v>10</v>
      </c>
      <c r="E17" s="8">
        <v>10</v>
      </c>
      <c r="F17" s="25"/>
      <c r="G17" s="108" t="s">
        <v>107</v>
      </c>
      <c r="H17" s="108" t="s">
        <v>107</v>
      </c>
      <c r="I17" s="25"/>
      <c r="J17" s="25"/>
      <c r="K17" s="25"/>
      <c r="L17" s="8"/>
      <c r="M17" s="108" t="s">
        <v>107</v>
      </c>
      <c r="N17" s="108" t="s">
        <v>107</v>
      </c>
      <c r="O17" s="108" t="s">
        <v>107</v>
      </c>
      <c r="P17" s="25"/>
      <c r="Q17" s="25"/>
      <c r="R17" s="25"/>
      <c r="S17" s="108" t="s">
        <v>107</v>
      </c>
      <c r="T17" s="108" t="s">
        <v>107</v>
      </c>
      <c r="U17" s="108" t="s">
        <v>107</v>
      </c>
      <c r="V17" s="108" t="s">
        <v>107</v>
      </c>
      <c r="W17" s="108" t="s">
        <v>107</v>
      </c>
      <c r="X17" s="8"/>
      <c r="Y17" s="8"/>
      <c r="Z17" s="8"/>
      <c r="AA17" s="108" t="s">
        <v>107</v>
      </c>
      <c r="AB17" s="25"/>
      <c r="AC17" s="25"/>
      <c r="AD17" s="25"/>
      <c r="AE17" s="60"/>
      <c r="AF17" s="34">
        <f t="shared" si="3"/>
        <v>3</v>
      </c>
      <c r="AG17" s="12">
        <f t="shared" si="2"/>
        <v>30</v>
      </c>
    </row>
    <row r="18" spans="1:33" ht="28.5" customHeight="1" thickBot="1">
      <c r="A18" s="2">
        <v>14</v>
      </c>
      <c r="B18" s="6" t="s">
        <v>77</v>
      </c>
      <c r="C18" s="108" t="s">
        <v>107</v>
      </c>
      <c r="D18" s="108" t="s">
        <v>107</v>
      </c>
      <c r="E18" s="108" t="s">
        <v>107</v>
      </c>
      <c r="F18" s="25"/>
      <c r="G18" s="108" t="s">
        <v>107</v>
      </c>
      <c r="H18" s="108" t="s">
        <v>107</v>
      </c>
      <c r="I18" s="25"/>
      <c r="J18" s="25"/>
      <c r="K18" s="25"/>
      <c r="L18" s="8"/>
      <c r="M18" s="108" t="s">
        <v>107</v>
      </c>
      <c r="N18" s="108" t="s">
        <v>107</v>
      </c>
      <c r="O18" s="108" t="s">
        <v>107</v>
      </c>
      <c r="P18" s="25"/>
      <c r="Q18" s="25"/>
      <c r="R18" s="25"/>
      <c r="S18" s="110">
        <v>2</v>
      </c>
      <c r="T18" s="108" t="s">
        <v>107</v>
      </c>
      <c r="U18" s="108" t="s">
        <v>107</v>
      </c>
      <c r="V18" s="108" t="s">
        <v>107</v>
      </c>
      <c r="W18" s="108" t="s">
        <v>107</v>
      </c>
      <c r="X18" s="8"/>
      <c r="Y18" s="8"/>
      <c r="Z18" s="8"/>
      <c r="AA18" s="108" t="s">
        <v>107</v>
      </c>
      <c r="AB18" s="25"/>
      <c r="AC18" s="25"/>
      <c r="AD18" s="25"/>
      <c r="AE18" s="3"/>
      <c r="AF18" s="34">
        <f>COUNTIF(C18:AE18,"6")+COUNTIF(C18:AE18,"10")+COUNTIF(C18:AE18,"4")+1</f>
        <v>1</v>
      </c>
      <c r="AG18" s="12">
        <f t="shared" si="2"/>
        <v>2</v>
      </c>
    </row>
    <row r="19" spans="1:33" ht="28.5" customHeight="1" thickBot="1">
      <c r="A19" s="2">
        <v>15</v>
      </c>
      <c r="B19" s="6" t="s">
        <v>8</v>
      </c>
      <c r="C19" s="8">
        <v>10</v>
      </c>
      <c r="D19" s="59">
        <v>10</v>
      </c>
      <c r="E19" s="3">
        <v>10</v>
      </c>
      <c r="F19" s="26"/>
      <c r="G19" s="108" t="s">
        <v>107</v>
      </c>
      <c r="H19" s="108" t="s">
        <v>107</v>
      </c>
      <c r="I19" s="25"/>
      <c r="J19" s="25"/>
      <c r="K19" s="25"/>
      <c r="L19" s="25"/>
      <c r="M19" s="8">
        <v>4</v>
      </c>
      <c r="N19" s="8">
        <v>4</v>
      </c>
      <c r="O19" s="108" t="s">
        <v>107</v>
      </c>
      <c r="P19" s="25"/>
      <c r="Q19" s="25"/>
      <c r="R19" s="25"/>
      <c r="S19" s="3">
        <v>10</v>
      </c>
      <c r="T19" s="108" t="s">
        <v>107</v>
      </c>
      <c r="U19" s="8">
        <v>10</v>
      </c>
      <c r="V19" s="8">
        <v>10</v>
      </c>
      <c r="W19" s="8">
        <v>10</v>
      </c>
      <c r="X19" s="8"/>
      <c r="Y19" s="8"/>
      <c r="Z19" s="8"/>
      <c r="AA19" s="108" t="s">
        <v>107</v>
      </c>
      <c r="AB19" s="25"/>
      <c r="AC19" s="25"/>
      <c r="AD19" s="25"/>
      <c r="AE19" s="3"/>
      <c r="AF19" s="34">
        <f t="shared" si="3"/>
        <v>9</v>
      </c>
      <c r="AG19" s="12">
        <f t="shared" si="2"/>
        <v>78</v>
      </c>
    </row>
    <row r="20" spans="1:33" ht="28.5" customHeight="1" thickBot="1">
      <c r="A20" s="2">
        <v>16</v>
      </c>
      <c r="B20" s="6" t="s">
        <v>9</v>
      </c>
      <c r="C20" s="8">
        <v>10</v>
      </c>
      <c r="D20" s="59">
        <v>10</v>
      </c>
      <c r="E20" s="59">
        <v>10</v>
      </c>
      <c r="F20" s="59"/>
      <c r="G20" s="108" t="s">
        <v>107</v>
      </c>
      <c r="H20" s="108" t="s">
        <v>107</v>
      </c>
      <c r="I20" s="25"/>
      <c r="J20" s="25"/>
      <c r="K20" s="25"/>
      <c r="L20" s="25"/>
      <c r="M20" s="108" t="s">
        <v>107</v>
      </c>
      <c r="N20" s="108" t="s">
        <v>107</v>
      </c>
      <c r="O20" s="108" t="s">
        <v>107</v>
      </c>
      <c r="P20" s="8"/>
      <c r="Q20" s="25"/>
      <c r="R20" s="59"/>
      <c r="S20" s="3">
        <v>10</v>
      </c>
      <c r="T20" s="8">
        <v>10</v>
      </c>
      <c r="U20" s="59">
        <v>10</v>
      </c>
      <c r="V20" s="8">
        <v>10</v>
      </c>
      <c r="W20" s="8">
        <v>10</v>
      </c>
      <c r="X20" s="8"/>
      <c r="Y20" s="8"/>
      <c r="Z20" s="3"/>
      <c r="AA20" s="3">
        <v>6</v>
      </c>
      <c r="AB20" s="3"/>
      <c r="AC20" s="3"/>
      <c r="AD20" s="3"/>
      <c r="AE20" s="3"/>
      <c r="AF20" s="34">
        <f t="shared" si="3"/>
        <v>9</v>
      </c>
      <c r="AG20" s="12">
        <f t="shared" si="2"/>
        <v>86</v>
      </c>
    </row>
    <row r="21" spans="1:33" ht="28.5" customHeight="1" thickBot="1">
      <c r="A21" s="2">
        <v>17</v>
      </c>
      <c r="B21" s="6" t="s">
        <v>10</v>
      </c>
      <c r="C21" s="8">
        <v>10</v>
      </c>
      <c r="D21" s="8">
        <v>10</v>
      </c>
      <c r="E21" s="8">
        <v>10</v>
      </c>
      <c r="F21" s="25"/>
      <c r="G21" s="108" t="s">
        <v>107</v>
      </c>
      <c r="H21" s="108" t="s">
        <v>107</v>
      </c>
      <c r="I21" s="25"/>
      <c r="J21" s="25"/>
      <c r="K21" s="25"/>
      <c r="L21" s="25"/>
      <c r="M21" s="108" t="s">
        <v>107</v>
      </c>
      <c r="N21" s="108" t="s">
        <v>107</v>
      </c>
      <c r="O21" s="108" t="s">
        <v>107</v>
      </c>
      <c r="P21" s="25"/>
      <c r="Q21" s="25"/>
      <c r="R21" s="25"/>
      <c r="S21" s="8">
        <v>10</v>
      </c>
      <c r="T21" s="8">
        <v>10</v>
      </c>
      <c r="U21" s="8">
        <v>10</v>
      </c>
      <c r="V21" s="8">
        <v>10</v>
      </c>
      <c r="W21" s="8">
        <v>10</v>
      </c>
      <c r="X21" s="8"/>
      <c r="Y21" s="8"/>
      <c r="Z21" s="8"/>
      <c r="AA21" s="108" t="s">
        <v>107</v>
      </c>
      <c r="AB21" s="25"/>
      <c r="AC21" s="25"/>
      <c r="AD21" s="25"/>
      <c r="AE21" s="60"/>
      <c r="AF21" s="34">
        <f t="shared" si="3"/>
        <v>8</v>
      </c>
      <c r="AG21" s="12">
        <f t="shared" si="2"/>
        <v>80</v>
      </c>
    </row>
    <row r="22" spans="1:33" ht="28.5" customHeight="1" thickBot="1">
      <c r="A22" s="2">
        <v>18</v>
      </c>
      <c r="B22" s="6" t="s">
        <v>11</v>
      </c>
      <c r="C22" s="108" t="s">
        <v>107</v>
      </c>
      <c r="D22" s="59">
        <v>10</v>
      </c>
      <c r="E22" s="59">
        <v>10</v>
      </c>
      <c r="F22" s="59"/>
      <c r="G22" s="108" t="s">
        <v>107</v>
      </c>
      <c r="H22" s="108" t="s">
        <v>107</v>
      </c>
      <c r="I22" s="25"/>
      <c r="J22" s="25"/>
      <c r="K22" s="25"/>
      <c r="L22" s="25"/>
      <c r="M22" s="8">
        <v>4</v>
      </c>
      <c r="N22" s="8">
        <v>4</v>
      </c>
      <c r="O22" s="108" t="s">
        <v>107</v>
      </c>
      <c r="P22" s="25"/>
      <c r="Q22" s="25"/>
      <c r="R22" s="25"/>
      <c r="S22" s="59">
        <v>10</v>
      </c>
      <c r="T22" s="8">
        <v>10</v>
      </c>
      <c r="U22" s="108" t="s">
        <v>107</v>
      </c>
      <c r="V22" s="8">
        <v>10</v>
      </c>
      <c r="W22" s="108" t="s">
        <v>107</v>
      </c>
      <c r="X22" s="8"/>
      <c r="Y22" s="8"/>
      <c r="Z22" s="8"/>
      <c r="AA22" s="108" t="s">
        <v>107</v>
      </c>
      <c r="AB22" s="25"/>
      <c r="AC22" s="25"/>
      <c r="AD22" s="25"/>
      <c r="AE22" s="60"/>
      <c r="AF22" s="34">
        <f t="shared" si="3"/>
        <v>7</v>
      </c>
      <c r="AG22" s="12">
        <f t="shared" si="2"/>
        <v>58</v>
      </c>
    </row>
    <row r="23" spans="1:33" ht="28.5" customHeight="1" thickBot="1">
      <c r="A23" s="2">
        <v>19</v>
      </c>
      <c r="B23" s="6" t="s">
        <v>12</v>
      </c>
      <c r="C23" s="108" t="s">
        <v>107</v>
      </c>
      <c r="D23" s="8">
        <v>10</v>
      </c>
      <c r="E23" s="108" t="s">
        <v>107</v>
      </c>
      <c r="F23" s="25"/>
      <c r="G23" s="108" t="s">
        <v>107</v>
      </c>
      <c r="H23" s="108" t="s">
        <v>107</v>
      </c>
      <c r="I23" s="25"/>
      <c r="J23" s="25"/>
      <c r="K23" s="25"/>
      <c r="L23" s="25"/>
      <c r="M23" s="108" t="s">
        <v>107</v>
      </c>
      <c r="N23" s="108" t="s">
        <v>107</v>
      </c>
      <c r="O23" s="108" t="s">
        <v>107</v>
      </c>
      <c r="P23" s="25"/>
      <c r="Q23" s="25"/>
      <c r="R23" s="25"/>
      <c r="S23" s="8">
        <v>10</v>
      </c>
      <c r="T23" s="108" t="s">
        <v>107</v>
      </c>
      <c r="U23" s="8">
        <v>10</v>
      </c>
      <c r="V23" s="8">
        <v>10</v>
      </c>
      <c r="W23" s="8">
        <v>10</v>
      </c>
      <c r="X23" s="8"/>
      <c r="Y23" s="8"/>
      <c r="Z23" s="8"/>
      <c r="AA23" s="108" t="s">
        <v>107</v>
      </c>
      <c r="AB23" s="25"/>
      <c r="AC23" s="25"/>
      <c r="AD23" s="25"/>
      <c r="AE23" s="60"/>
      <c r="AF23" s="34">
        <f t="shared" si="3"/>
        <v>5</v>
      </c>
      <c r="AG23" s="12">
        <f t="shared" si="2"/>
        <v>50</v>
      </c>
    </row>
    <row r="24" spans="1:33" ht="28.5" customHeight="1" thickBot="1">
      <c r="A24" s="2">
        <v>20</v>
      </c>
      <c r="B24" s="6" t="s">
        <v>13</v>
      </c>
      <c r="C24" s="8">
        <v>10</v>
      </c>
      <c r="D24" s="110">
        <v>2</v>
      </c>
      <c r="E24" s="59">
        <v>10</v>
      </c>
      <c r="F24" s="3"/>
      <c r="G24" s="8">
        <v>6</v>
      </c>
      <c r="H24" s="108" t="s">
        <v>107</v>
      </c>
      <c r="I24" s="25"/>
      <c r="J24" s="25"/>
      <c r="K24" s="8"/>
      <c r="L24" s="35"/>
      <c r="M24" s="108" t="s">
        <v>107</v>
      </c>
      <c r="N24" s="108" t="s">
        <v>107</v>
      </c>
      <c r="O24" s="108" t="s">
        <v>107</v>
      </c>
      <c r="P24" s="25"/>
      <c r="Q24" s="25"/>
      <c r="R24" s="25"/>
      <c r="S24" s="3">
        <v>10</v>
      </c>
      <c r="T24" s="8">
        <v>10</v>
      </c>
      <c r="U24" s="8">
        <v>10</v>
      </c>
      <c r="V24" s="110">
        <v>2</v>
      </c>
      <c r="W24" s="108" t="s">
        <v>107</v>
      </c>
      <c r="X24" s="8"/>
      <c r="Y24" s="8"/>
      <c r="Z24" s="3"/>
      <c r="AA24" s="108" t="s">
        <v>107</v>
      </c>
      <c r="AB24" s="26"/>
      <c r="AC24" s="26"/>
      <c r="AD24" s="26"/>
      <c r="AE24" s="3"/>
      <c r="AF24" s="34">
        <f>COUNTIF(C24:AE24,"6")+COUNTIF(C24:AE24,"10")+COUNTIF(C24:AE24,"4")+2</f>
        <v>8</v>
      </c>
      <c r="AG24" s="12">
        <f t="shared" si="2"/>
        <v>60</v>
      </c>
    </row>
    <row r="25" spans="1:33" ht="28.5" customHeight="1" thickBot="1">
      <c r="A25" s="2">
        <v>22</v>
      </c>
      <c r="B25" s="6" t="s">
        <v>14</v>
      </c>
      <c r="C25" s="8">
        <v>10</v>
      </c>
      <c r="D25" s="59">
        <v>10</v>
      </c>
      <c r="E25" s="59">
        <v>10</v>
      </c>
      <c r="F25" s="59"/>
      <c r="G25" s="108" t="s">
        <v>107</v>
      </c>
      <c r="H25" s="108" t="s">
        <v>107</v>
      </c>
      <c r="I25" s="25"/>
      <c r="J25" s="25"/>
      <c r="K25" s="25"/>
      <c r="L25" s="25"/>
      <c r="M25" s="8">
        <v>4</v>
      </c>
      <c r="N25" s="8">
        <v>4</v>
      </c>
      <c r="O25" s="108" t="s">
        <v>107</v>
      </c>
      <c r="P25" s="25"/>
      <c r="Q25" s="25"/>
      <c r="R25" s="25"/>
      <c r="S25" s="8">
        <v>10</v>
      </c>
      <c r="T25" s="8">
        <v>10</v>
      </c>
      <c r="U25" s="108" t="s">
        <v>107</v>
      </c>
      <c r="V25" s="108" t="s">
        <v>107</v>
      </c>
      <c r="W25" s="108" t="s">
        <v>107</v>
      </c>
      <c r="X25" s="8"/>
      <c r="Y25" s="8"/>
      <c r="Z25" s="8"/>
      <c r="AA25" s="108" t="s">
        <v>107</v>
      </c>
      <c r="AB25" s="8"/>
      <c r="AC25" s="8"/>
      <c r="AD25" s="8"/>
      <c r="AE25" s="60"/>
      <c r="AF25" s="34">
        <f aca="true" t="shared" si="4" ref="AF25:AF35">COUNTIF(C25:AE25,"6")+COUNTIF(C25:AE25,"10")+COUNTIF(C25:AE25,"4")</f>
        <v>7</v>
      </c>
      <c r="AG25" s="12">
        <f t="shared" si="2"/>
        <v>58</v>
      </c>
    </row>
    <row r="26" spans="1:33" ht="28.5" customHeight="1" thickBot="1">
      <c r="A26" s="2">
        <v>22</v>
      </c>
      <c r="B26" s="6" t="s">
        <v>15</v>
      </c>
      <c r="C26" s="8">
        <v>10</v>
      </c>
      <c r="D26" s="59">
        <v>10</v>
      </c>
      <c r="E26" s="108" t="s">
        <v>107</v>
      </c>
      <c r="F26" s="25"/>
      <c r="G26" s="108" t="s">
        <v>107</v>
      </c>
      <c r="H26" s="108" t="s">
        <v>107</v>
      </c>
      <c r="I26" s="25"/>
      <c r="J26" s="25"/>
      <c r="K26" s="25"/>
      <c r="L26" s="25"/>
      <c r="M26" s="108" t="s">
        <v>107</v>
      </c>
      <c r="N26" s="108" t="s">
        <v>107</v>
      </c>
      <c r="O26" s="108" t="s">
        <v>107</v>
      </c>
      <c r="P26" s="25"/>
      <c r="Q26" s="25"/>
      <c r="R26" s="25"/>
      <c r="S26" s="8">
        <v>10</v>
      </c>
      <c r="T26" s="8">
        <v>10</v>
      </c>
      <c r="U26" s="3">
        <v>10</v>
      </c>
      <c r="V26" s="8">
        <v>10</v>
      </c>
      <c r="W26" s="3">
        <v>10</v>
      </c>
      <c r="X26" s="8"/>
      <c r="Y26" s="8"/>
      <c r="Z26" s="8"/>
      <c r="AA26" s="8">
        <v>6</v>
      </c>
      <c r="AB26" s="8"/>
      <c r="AC26" s="8"/>
      <c r="AD26" s="8"/>
      <c r="AE26" s="60"/>
      <c r="AF26" s="34">
        <f t="shared" si="4"/>
        <v>8</v>
      </c>
      <c r="AG26" s="12">
        <f t="shared" si="2"/>
        <v>76</v>
      </c>
    </row>
    <row r="27" spans="1:33" ht="28.5" customHeight="1" thickBot="1">
      <c r="A27" s="2">
        <v>23</v>
      </c>
      <c r="B27" s="6" t="s">
        <v>16</v>
      </c>
      <c r="C27" s="108" t="s">
        <v>107</v>
      </c>
      <c r="D27" s="108" t="s">
        <v>107</v>
      </c>
      <c r="E27" s="108" t="s">
        <v>107</v>
      </c>
      <c r="F27" s="3"/>
      <c r="G27" s="108" t="s">
        <v>107</v>
      </c>
      <c r="H27" s="108" t="s">
        <v>107</v>
      </c>
      <c r="I27" s="25"/>
      <c r="J27" s="25"/>
      <c r="K27" s="25"/>
      <c r="L27" s="25"/>
      <c r="M27" s="108" t="s">
        <v>107</v>
      </c>
      <c r="N27" s="108" t="s">
        <v>107</v>
      </c>
      <c r="O27" s="108" t="s">
        <v>107</v>
      </c>
      <c r="P27" s="25"/>
      <c r="Q27" s="25"/>
      <c r="R27" s="25"/>
      <c r="S27" s="108" t="s">
        <v>107</v>
      </c>
      <c r="T27" s="108" t="s">
        <v>107</v>
      </c>
      <c r="U27" s="108" t="s">
        <v>107</v>
      </c>
      <c r="V27" s="108" t="s">
        <v>107</v>
      </c>
      <c r="W27" s="108" t="s">
        <v>107</v>
      </c>
      <c r="X27" s="8"/>
      <c r="Y27" s="8"/>
      <c r="Z27" s="3"/>
      <c r="AA27" s="108" t="s">
        <v>107</v>
      </c>
      <c r="AB27" s="3"/>
      <c r="AC27" s="3"/>
      <c r="AD27" s="3"/>
      <c r="AE27" s="22"/>
      <c r="AF27" s="34">
        <f t="shared" si="4"/>
        <v>0</v>
      </c>
      <c r="AG27" s="12">
        <f t="shared" si="2"/>
        <v>0</v>
      </c>
    </row>
    <row r="28" spans="1:33" ht="28.5" customHeight="1" thickBot="1">
      <c r="A28" s="2">
        <v>24</v>
      </c>
      <c r="B28" s="6" t="s">
        <v>17</v>
      </c>
      <c r="C28" s="61">
        <v>10</v>
      </c>
      <c r="D28" s="8">
        <v>10</v>
      </c>
      <c r="E28" s="59">
        <v>10</v>
      </c>
      <c r="F28" s="25"/>
      <c r="G28" s="108" t="s">
        <v>107</v>
      </c>
      <c r="H28" s="108" t="s">
        <v>107</v>
      </c>
      <c r="I28" s="8"/>
      <c r="J28" s="8"/>
      <c r="K28" s="8"/>
      <c r="L28" s="25"/>
      <c r="M28" s="8">
        <v>4</v>
      </c>
      <c r="N28" s="8">
        <v>4</v>
      </c>
      <c r="O28" s="108" t="s">
        <v>107</v>
      </c>
      <c r="P28" s="8"/>
      <c r="Q28" s="8"/>
      <c r="R28" s="8"/>
      <c r="S28" s="59">
        <v>10</v>
      </c>
      <c r="T28" s="8">
        <v>10</v>
      </c>
      <c r="U28" s="8">
        <v>10</v>
      </c>
      <c r="V28" s="8">
        <v>10</v>
      </c>
      <c r="W28" s="8">
        <v>10</v>
      </c>
      <c r="X28" s="8"/>
      <c r="Y28" s="8"/>
      <c r="Z28" s="8"/>
      <c r="AA28" s="108" t="s">
        <v>107</v>
      </c>
      <c r="AB28" s="8"/>
      <c r="AC28" s="8"/>
      <c r="AD28" s="8"/>
      <c r="AE28" s="3"/>
      <c r="AF28" s="34">
        <f t="shared" si="4"/>
        <v>10</v>
      </c>
      <c r="AG28" s="12">
        <f t="shared" si="2"/>
        <v>88</v>
      </c>
    </row>
    <row r="29" spans="1:33" ht="28.5" customHeight="1" thickBot="1">
      <c r="A29" s="2">
        <v>25</v>
      </c>
      <c r="B29" s="6" t="s">
        <v>18</v>
      </c>
      <c r="C29" s="8">
        <v>10</v>
      </c>
      <c r="D29" s="8">
        <v>10</v>
      </c>
      <c r="E29" s="8">
        <v>10</v>
      </c>
      <c r="F29" s="25"/>
      <c r="G29" s="108" t="s">
        <v>107</v>
      </c>
      <c r="H29" s="108" t="s">
        <v>107</v>
      </c>
      <c r="I29" s="25"/>
      <c r="J29" s="25"/>
      <c r="K29" s="25"/>
      <c r="L29" s="25"/>
      <c r="M29" s="108" t="s">
        <v>107</v>
      </c>
      <c r="N29" s="108" t="s">
        <v>107</v>
      </c>
      <c r="O29" s="8">
        <v>4</v>
      </c>
      <c r="P29" s="25"/>
      <c r="Q29" s="25"/>
      <c r="R29" s="25"/>
      <c r="S29" s="108" t="s">
        <v>107</v>
      </c>
      <c r="T29" s="8">
        <v>10</v>
      </c>
      <c r="U29" s="8">
        <v>10</v>
      </c>
      <c r="V29" s="108" t="s">
        <v>107</v>
      </c>
      <c r="W29" s="8">
        <v>10</v>
      </c>
      <c r="X29" s="8"/>
      <c r="Y29" s="8"/>
      <c r="Z29" s="8"/>
      <c r="AA29" s="108" t="s">
        <v>107</v>
      </c>
      <c r="AB29" s="25"/>
      <c r="AC29" s="25"/>
      <c r="AD29" s="25"/>
      <c r="AE29" s="3"/>
      <c r="AF29" s="34">
        <f t="shared" si="4"/>
        <v>7</v>
      </c>
      <c r="AG29" s="12">
        <f t="shared" si="2"/>
        <v>64</v>
      </c>
    </row>
    <row r="30" spans="1:33" ht="28.5" customHeight="1" thickBot="1">
      <c r="A30" s="2">
        <v>26</v>
      </c>
      <c r="B30" s="6" t="s">
        <v>19</v>
      </c>
      <c r="C30" s="8">
        <v>10</v>
      </c>
      <c r="D30" s="8">
        <v>10</v>
      </c>
      <c r="E30" s="8">
        <v>10</v>
      </c>
      <c r="F30" s="25"/>
      <c r="G30" s="8">
        <v>6</v>
      </c>
      <c r="H30" s="108" t="s">
        <v>107</v>
      </c>
      <c r="I30" s="25"/>
      <c r="J30" s="25"/>
      <c r="K30" s="25"/>
      <c r="L30" s="25"/>
      <c r="M30" s="108" t="s">
        <v>107</v>
      </c>
      <c r="N30" s="108" t="s">
        <v>107</v>
      </c>
      <c r="O30" s="108" t="s">
        <v>107</v>
      </c>
      <c r="P30" s="25"/>
      <c r="Q30" s="25"/>
      <c r="R30" s="25"/>
      <c r="S30" s="8">
        <v>10</v>
      </c>
      <c r="T30" s="108" t="s">
        <v>107</v>
      </c>
      <c r="U30" s="8">
        <v>10</v>
      </c>
      <c r="V30" s="108" t="s">
        <v>107</v>
      </c>
      <c r="W30" s="8">
        <v>10</v>
      </c>
      <c r="X30" s="8"/>
      <c r="Y30" s="8"/>
      <c r="Z30" s="8"/>
      <c r="AA30" s="108" t="s">
        <v>107</v>
      </c>
      <c r="AB30" s="8"/>
      <c r="AC30" s="8"/>
      <c r="AD30" s="8"/>
      <c r="AE30" s="60"/>
      <c r="AF30" s="34">
        <f t="shared" si="4"/>
        <v>7</v>
      </c>
      <c r="AG30" s="12">
        <f t="shared" si="2"/>
        <v>66</v>
      </c>
    </row>
    <row r="31" spans="1:33" ht="28.5" customHeight="1" thickBot="1">
      <c r="A31" s="2">
        <v>27</v>
      </c>
      <c r="B31" s="6" t="s">
        <v>20</v>
      </c>
      <c r="C31" s="8">
        <v>10</v>
      </c>
      <c r="D31" s="8">
        <v>10</v>
      </c>
      <c r="E31" s="59">
        <v>10</v>
      </c>
      <c r="F31" s="25"/>
      <c r="G31" s="108" t="s">
        <v>107</v>
      </c>
      <c r="H31" s="108" t="s">
        <v>107</v>
      </c>
      <c r="I31" s="25"/>
      <c r="J31" s="25"/>
      <c r="K31" s="25"/>
      <c r="L31" s="25"/>
      <c r="M31" s="108" t="s">
        <v>107</v>
      </c>
      <c r="N31" s="108" t="s">
        <v>107</v>
      </c>
      <c r="O31" s="108" t="s">
        <v>107</v>
      </c>
      <c r="P31" s="25"/>
      <c r="Q31" s="25"/>
      <c r="R31" s="25"/>
      <c r="S31" s="108" t="s">
        <v>107</v>
      </c>
      <c r="T31" s="8">
        <v>10</v>
      </c>
      <c r="U31" s="108" t="s">
        <v>107</v>
      </c>
      <c r="V31" s="108" t="s">
        <v>107</v>
      </c>
      <c r="W31" s="108" t="s">
        <v>107</v>
      </c>
      <c r="X31" s="8"/>
      <c r="Y31" s="8"/>
      <c r="Z31" s="8"/>
      <c r="AA31" s="108" t="s">
        <v>107</v>
      </c>
      <c r="AB31" s="25"/>
      <c r="AC31" s="25"/>
      <c r="AD31" s="25"/>
      <c r="AE31" s="3"/>
      <c r="AF31" s="34">
        <f t="shared" si="4"/>
        <v>4</v>
      </c>
      <c r="AG31" s="12">
        <f t="shared" si="2"/>
        <v>40</v>
      </c>
    </row>
    <row r="32" spans="1:33" ht="28.5" customHeight="1" thickBot="1">
      <c r="A32" s="2">
        <v>28</v>
      </c>
      <c r="B32" s="6" t="s">
        <v>104</v>
      </c>
      <c r="C32" s="8">
        <v>10</v>
      </c>
      <c r="D32" s="8">
        <v>10</v>
      </c>
      <c r="E32" s="59">
        <v>10</v>
      </c>
      <c r="F32" s="25"/>
      <c r="G32" s="8">
        <v>6</v>
      </c>
      <c r="H32" s="8">
        <v>6</v>
      </c>
      <c r="I32" s="25"/>
      <c r="J32" s="25"/>
      <c r="K32" s="25"/>
      <c r="L32" s="25"/>
      <c r="M32" s="108" t="s">
        <v>107</v>
      </c>
      <c r="N32" s="108" t="s">
        <v>107</v>
      </c>
      <c r="O32" s="108" t="s">
        <v>107</v>
      </c>
      <c r="P32" s="25"/>
      <c r="Q32" s="25"/>
      <c r="R32" s="25"/>
      <c r="S32" s="8">
        <v>10</v>
      </c>
      <c r="T32" s="8">
        <v>10</v>
      </c>
      <c r="U32" s="8">
        <v>10</v>
      </c>
      <c r="V32" s="8">
        <v>10</v>
      </c>
      <c r="W32" s="8">
        <v>10</v>
      </c>
      <c r="X32" s="8"/>
      <c r="Y32" s="8"/>
      <c r="Z32" s="8"/>
      <c r="AA32" s="8">
        <v>6</v>
      </c>
      <c r="AB32" s="25"/>
      <c r="AC32" s="25"/>
      <c r="AD32" s="25"/>
      <c r="AE32" s="59"/>
      <c r="AF32" s="34">
        <f t="shared" si="4"/>
        <v>11</v>
      </c>
      <c r="AG32" s="12">
        <f t="shared" si="2"/>
        <v>98</v>
      </c>
    </row>
    <row r="33" spans="1:33" ht="28.5" customHeight="1" thickBot="1">
      <c r="A33" s="2">
        <v>29</v>
      </c>
      <c r="B33" s="6" t="s">
        <v>78</v>
      </c>
      <c r="C33" s="8">
        <v>10</v>
      </c>
      <c r="D33" s="108" t="s">
        <v>107</v>
      </c>
      <c r="E33" s="8">
        <v>10</v>
      </c>
      <c r="F33" s="25"/>
      <c r="G33" s="108" t="s">
        <v>107</v>
      </c>
      <c r="H33" s="108" t="s">
        <v>107</v>
      </c>
      <c r="I33" s="25"/>
      <c r="J33" s="25"/>
      <c r="K33" s="25"/>
      <c r="L33" s="25"/>
      <c r="M33" s="8">
        <v>4</v>
      </c>
      <c r="N33" s="8">
        <v>4</v>
      </c>
      <c r="O33" s="108" t="s">
        <v>107</v>
      </c>
      <c r="P33" s="25"/>
      <c r="Q33" s="25"/>
      <c r="R33" s="25"/>
      <c r="S33" s="59">
        <v>10</v>
      </c>
      <c r="T33" s="108" t="s">
        <v>107</v>
      </c>
      <c r="U33" s="8">
        <v>10</v>
      </c>
      <c r="V33" s="8">
        <v>10</v>
      </c>
      <c r="W33" s="108" t="s">
        <v>107</v>
      </c>
      <c r="X33" s="8"/>
      <c r="Y33" s="8"/>
      <c r="Z33" s="8"/>
      <c r="AA33" s="108" t="s">
        <v>107</v>
      </c>
      <c r="AB33" s="25"/>
      <c r="AC33" s="25"/>
      <c r="AD33" s="25"/>
      <c r="AE33" s="60"/>
      <c r="AF33" s="34">
        <f t="shared" si="4"/>
        <v>7</v>
      </c>
      <c r="AG33" s="12">
        <f t="shared" si="2"/>
        <v>58</v>
      </c>
    </row>
    <row r="34" spans="1:33" ht="28.5" customHeight="1" thickBot="1">
      <c r="A34" s="2">
        <v>30</v>
      </c>
      <c r="B34" s="6" t="s">
        <v>79</v>
      </c>
      <c r="C34" s="61">
        <v>10</v>
      </c>
      <c r="D34" s="8">
        <v>10</v>
      </c>
      <c r="E34" s="8">
        <v>10</v>
      </c>
      <c r="F34" s="3"/>
      <c r="G34" s="108" t="s">
        <v>107</v>
      </c>
      <c r="H34" s="8">
        <v>6</v>
      </c>
      <c r="I34" s="25"/>
      <c r="J34" s="25"/>
      <c r="K34" s="8"/>
      <c r="L34" s="35"/>
      <c r="M34" s="108" t="s">
        <v>107</v>
      </c>
      <c r="N34" s="108" t="s">
        <v>107</v>
      </c>
      <c r="O34" s="108" t="s">
        <v>107</v>
      </c>
      <c r="P34" s="25"/>
      <c r="Q34" s="25"/>
      <c r="R34" s="25"/>
      <c r="S34" s="8">
        <v>10</v>
      </c>
      <c r="T34" s="8">
        <v>10</v>
      </c>
      <c r="U34" s="108" t="s">
        <v>107</v>
      </c>
      <c r="V34" s="108" t="s">
        <v>107</v>
      </c>
      <c r="W34" s="108" t="s">
        <v>107</v>
      </c>
      <c r="X34" s="8"/>
      <c r="Y34" s="8"/>
      <c r="Z34" s="8"/>
      <c r="AA34" s="108" t="s">
        <v>107</v>
      </c>
      <c r="AB34" s="25"/>
      <c r="AC34" s="25"/>
      <c r="AD34" s="25"/>
      <c r="AE34" s="22"/>
      <c r="AF34" s="34">
        <f t="shared" si="4"/>
        <v>6</v>
      </c>
      <c r="AG34" s="12">
        <f t="shared" si="2"/>
        <v>56</v>
      </c>
    </row>
    <row r="35" spans="1:33" ht="28.5" customHeight="1" thickBot="1">
      <c r="A35" s="2">
        <v>31</v>
      </c>
      <c r="B35" s="6" t="s">
        <v>101</v>
      </c>
      <c r="C35" s="8">
        <v>10</v>
      </c>
      <c r="D35" s="8">
        <v>10</v>
      </c>
      <c r="E35" s="8">
        <v>10</v>
      </c>
      <c r="F35" s="3"/>
      <c r="G35" s="108" t="s">
        <v>107</v>
      </c>
      <c r="H35" s="108" t="s">
        <v>107</v>
      </c>
      <c r="I35" s="25"/>
      <c r="J35" s="25"/>
      <c r="K35" s="8"/>
      <c r="L35" s="35"/>
      <c r="M35" s="108" t="s">
        <v>107</v>
      </c>
      <c r="N35" s="108" t="s">
        <v>107</v>
      </c>
      <c r="O35" s="108" t="s">
        <v>107</v>
      </c>
      <c r="P35" s="25"/>
      <c r="Q35" s="25"/>
      <c r="R35" s="25"/>
      <c r="S35" s="3">
        <v>10</v>
      </c>
      <c r="T35" s="108" t="s">
        <v>107</v>
      </c>
      <c r="U35" s="108" t="s">
        <v>107</v>
      </c>
      <c r="V35" s="108" t="s">
        <v>107</v>
      </c>
      <c r="W35" s="108" t="s">
        <v>107</v>
      </c>
      <c r="X35" s="8"/>
      <c r="Y35" s="8"/>
      <c r="Z35" s="8"/>
      <c r="AA35" s="108" t="s">
        <v>107</v>
      </c>
      <c r="AB35" s="25"/>
      <c r="AC35" s="25"/>
      <c r="AD35" s="25"/>
      <c r="AE35" s="22"/>
      <c r="AF35" s="34">
        <f t="shared" si="4"/>
        <v>4</v>
      </c>
      <c r="AG35" s="12">
        <f t="shared" si="2"/>
        <v>40</v>
      </c>
    </row>
    <row r="36" spans="1:33" ht="28.5" customHeight="1" thickBot="1">
      <c r="A36" s="2">
        <v>32</v>
      </c>
      <c r="B36" s="6" t="s">
        <v>21</v>
      </c>
      <c r="C36" s="8">
        <v>10</v>
      </c>
      <c r="D36" s="113">
        <v>2</v>
      </c>
      <c r="E36" s="108" t="s">
        <v>107</v>
      </c>
      <c r="F36" s="3"/>
      <c r="G36" s="108" t="s">
        <v>107</v>
      </c>
      <c r="H36" s="108" t="s">
        <v>107</v>
      </c>
      <c r="I36" s="25"/>
      <c r="J36" s="25"/>
      <c r="K36" s="8"/>
      <c r="L36" s="35"/>
      <c r="M36" s="108" t="s">
        <v>107</v>
      </c>
      <c r="N36" s="108" t="s">
        <v>107</v>
      </c>
      <c r="O36" s="108" t="s">
        <v>107</v>
      </c>
      <c r="P36" s="25"/>
      <c r="Q36" s="25"/>
      <c r="R36" s="25"/>
      <c r="S36" s="108" t="s">
        <v>107</v>
      </c>
      <c r="T36" s="108" t="s">
        <v>107</v>
      </c>
      <c r="U36" s="8">
        <v>10</v>
      </c>
      <c r="V36" s="8">
        <v>10</v>
      </c>
      <c r="W36" s="8">
        <v>10</v>
      </c>
      <c r="X36" s="8"/>
      <c r="Y36" s="8"/>
      <c r="Z36" s="8"/>
      <c r="AA36" s="8">
        <v>6</v>
      </c>
      <c r="AB36" s="8"/>
      <c r="AC36" s="8"/>
      <c r="AD36" s="8"/>
      <c r="AE36" s="22"/>
      <c r="AF36" s="34">
        <f>COUNTIF(C36:AE36,"6")+COUNTIF(C36:AE36,"10")+COUNTIF(C36:AE36,"4")+1</f>
        <v>6</v>
      </c>
      <c r="AG36" s="12">
        <f t="shared" si="2"/>
        <v>48</v>
      </c>
    </row>
    <row r="37" spans="1:33" ht="28.5" customHeight="1" thickBot="1">
      <c r="A37" s="2">
        <v>33</v>
      </c>
      <c r="B37" s="6" t="s">
        <v>22</v>
      </c>
      <c r="C37" s="8">
        <v>10</v>
      </c>
      <c r="D37" s="8">
        <v>10</v>
      </c>
      <c r="E37" s="8">
        <v>10</v>
      </c>
      <c r="F37" s="25"/>
      <c r="G37" s="110">
        <v>2</v>
      </c>
      <c r="H37" s="8">
        <v>6</v>
      </c>
      <c r="I37" s="25"/>
      <c r="J37" s="25"/>
      <c r="K37" s="25"/>
      <c r="L37" s="25"/>
      <c r="M37" s="8">
        <v>4</v>
      </c>
      <c r="N37" s="8">
        <v>4</v>
      </c>
      <c r="O37" s="8">
        <v>4</v>
      </c>
      <c r="P37" s="25"/>
      <c r="Q37" s="25"/>
      <c r="R37" s="25"/>
      <c r="S37" s="8">
        <v>10</v>
      </c>
      <c r="T37" s="8">
        <v>10</v>
      </c>
      <c r="U37" s="8">
        <v>10</v>
      </c>
      <c r="V37" s="8">
        <v>10</v>
      </c>
      <c r="W37" s="59">
        <v>10</v>
      </c>
      <c r="X37" s="8"/>
      <c r="Y37" s="8"/>
      <c r="Z37" s="8"/>
      <c r="AA37" s="8">
        <v>6</v>
      </c>
      <c r="AB37" s="25"/>
      <c r="AC37" s="25"/>
      <c r="AD37" s="25"/>
      <c r="AE37" s="22"/>
      <c r="AF37" s="34">
        <f>COUNTIF(C37:AE37,"6")+COUNTIF(C37:AE37,"10")+COUNTIF(C37:AE37,"4")+1</f>
        <v>14</v>
      </c>
      <c r="AG37" s="12">
        <f t="shared" si="2"/>
        <v>106</v>
      </c>
    </row>
    <row r="38" spans="1:33" ht="28.5" customHeight="1" thickBot="1">
      <c r="A38" s="2">
        <v>34</v>
      </c>
      <c r="B38" s="6" t="s">
        <v>105</v>
      </c>
      <c r="C38" s="108" t="s">
        <v>107</v>
      </c>
      <c r="D38" s="108" t="s">
        <v>107</v>
      </c>
      <c r="E38" s="108" t="s">
        <v>107</v>
      </c>
      <c r="F38" s="25"/>
      <c r="G38" s="108" t="s">
        <v>107</v>
      </c>
      <c r="H38" s="108" t="s">
        <v>107</v>
      </c>
      <c r="I38" s="25"/>
      <c r="J38" s="25"/>
      <c r="K38" s="25"/>
      <c r="L38" s="25"/>
      <c r="M38" s="8">
        <v>4</v>
      </c>
      <c r="N38" s="108" t="s">
        <v>107</v>
      </c>
      <c r="O38" s="8">
        <v>4</v>
      </c>
      <c r="P38" s="25"/>
      <c r="Q38" s="25"/>
      <c r="R38" s="25"/>
      <c r="S38" s="108" t="s">
        <v>107</v>
      </c>
      <c r="T38" s="8">
        <v>10</v>
      </c>
      <c r="U38" s="8">
        <v>10</v>
      </c>
      <c r="V38" s="108" t="s">
        <v>107</v>
      </c>
      <c r="W38" s="8">
        <v>10</v>
      </c>
      <c r="X38" s="8"/>
      <c r="Y38" s="8"/>
      <c r="Z38" s="8"/>
      <c r="AA38" s="108" t="s">
        <v>107</v>
      </c>
      <c r="AB38" s="25"/>
      <c r="AC38" s="25"/>
      <c r="AD38" s="25"/>
      <c r="AE38" s="60"/>
      <c r="AF38" s="34">
        <f aca="true" t="shared" si="5" ref="AF38:AF61">COUNTIF(C38:AE38,"6")+COUNTIF(C38:AE38,"10")+COUNTIF(C38:AE38,"4")</f>
        <v>5</v>
      </c>
      <c r="AG38" s="12">
        <f t="shared" si="2"/>
        <v>38</v>
      </c>
    </row>
    <row r="39" spans="1:33" ht="28.5" customHeight="1" thickBot="1">
      <c r="A39" s="2">
        <v>35</v>
      </c>
      <c r="B39" s="6" t="s">
        <v>103</v>
      </c>
      <c r="C39" s="108" t="s">
        <v>107</v>
      </c>
      <c r="D39" s="108" t="s">
        <v>107</v>
      </c>
      <c r="E39" s="59">
        <v>10</v>
      </c>
      <c r="F39" s="59"/>
      <c r="G39" s="108" t="s">
        <v>107</v>
      </c>
      <c r="H39" s="108" t="s">
        <v>107</v>
      </c>
      <c r="I39" s="59"/>
      <c r="J39" s="60"/>
      <c r="K39" s="59"/>
      <c r="L39" s="59"/>
      <c r="M39" s="59">
        <v>4</v>
      </c>
      <c r="N39" s="59">
        <v>4</v>
      </c>
      <c r="O39" s="59">
        <v>4</v>
      </c>
      <c r="P39" s="59"/>
      <c r="Q39" s="59"/>
      <c r="R39" s="59"/>
      <c r="S39" s="113">
        <v>2</v>
      </c>
      <c r="T39" s="108" t="s">
        <v>107</v>
      </c>
      <c r="U39" s="3">
        <v>10</v>
      </c>
      <c r="V39" s="8">
        <v>10</v>
      </c>
      <c r="W39" s="3">
        <v>10</v>
      </c>
      <c r="X39" s="8"/>
      <c r="Y39" s="8"/>
      <c r="Z39" s="3"/>
      <c r="AA39" s="108" t="s">
        <v>107</v>
      </c>
      <c r="AB39" s="3"/>
      <c r="AC39" s="3"/>
      <c r="AD39" s="3"/>
      <c r="AE39" s="60"/>
      <c r="AF39" s="34">
        <f>COUNTIF(C39:AE39,"6")+COUNTIF(C39:AE39,"10")+COUNTIF(C39:AE39,"4")+1</f>
        <v>8</v>
      </c>
      <c r="AG39" s="12">
        <f t="shared" si="2"/>
        <v>54</v>
      </c>
    </row>
    <row r="40" spans="1:33" ht="28.5" customHeight="1" thickBot="1">
      <c r="A40" s="2">
        <v>36</v>
      </c>
      <c r="B40" s="6" t="s">
        <v>23</v>
      </c>
      <c r="C40" s="8">
        <v>10</v>
      </c>
      <c r="D40" s="8">
        <v>10</v>
      </c>
      <c r="E40" s="59">
        <v>10</v>
      </c>
      <c r="F40" s="59"/>
      <c r="G40" s="8">
        <v>6</v>
      </c>
      <c r="H40" s="108" t="s">
        <v>107</v>
      </c>
      <c r="I40" s="25"/>
      <c r="J40" s="25"/>
      <c r="K40" s="8"/>
      <c r="L40" s="8"/>
      <c r="M40" s="8">
        <v>4</v>
      </c>
      <c r="N40" s="8">
        <v>4</v>
      </c>
      <c r="O40" s="8">
        <v>4</v>
      </c>
      <c r="P40" s="25"/>
      <c r="Q40" s="25"/>
      <c r="R40" s="25"/>
      <c r="S40" s="8">
        <v>10</v>
      </c>
      <c r="T40" s="8">
        <v>10</v>
      </c>
      <c r="U40" s="8">
        <v>10</v>
      </c>
      <c r="V40" s="8">
        <v>10</v>
      </c>
      <c r="W40" s="59">
        <v>10</v>
      </c>
      <c r="X40" s="8"/>
      <c r="Y40" s="8"/>
      <c r="Z40" s="3"/>
      <c r="AA40" s="108" t="s">
        <v>107</v>
      </c>
      <c r="AB40" s="26"/>
      <c r="AC40" s="26"/>
      <c r="AD40" s="26"/>
      <c r="AE40" s="3"/>
      <c r="AF40" s="34">
        <f t="shared" si="5"/>
        <v>12</v>
      </c>
      <c r="AG40" s="12">
        <f aca="true" t="shared" si="6" ref="AG40:AG61">SUM(C40:AE40)</f>
        <v>98</v>
      </c>
    </row>
    <row r="41" spans="1:33" ht="28.5" customHeight="1" thickBot="1">
      <c r="A41" s="2">
        <v>37</v>
      </c>
      <c r="B41" s="6" t="s">
        <v>24</v>
      </c>
      <c r="C41" s="108" t="s">
        <v>107</v>
      </c>
      <c r="D41" s="8">
        <v>10</v>
      </c>
      <c r="E41" s="108" t="s">
        <v>107</v>
      </c>
      <c r="F41" s="25"/>
      <c r="G41" s="108" t="s">
        <v>107</v>
      </c>
      <c r="H41" s="108" t="s">
        <v>107</v>
      </c>
      <c r="I41" s="25"/>
      <c r="J41" s="25"/>
      <c r="K41" s="25"/>
      <c r="L41" s="110"/>
      <c r="M41" s="108" t="s">
        <v>107</v>
      </c>
      <c r="N41" s="108" t="s">
        <v>107</v>
      </c>
      <c r="O41" s="108" t="s">
        <v>107</v>
      </c>
      <c r="P41" s="25"/>
      <c r="Q41" s="25"/>
      <c r="R41" s="25"/>
      <c r="S41" s="108" t="s">
        <v>107</v>
      </c>
      <c r="T41" s="108" t="s">
        <v>107</v>
      </c>
      <c r="U41" s="108" t="s">
        <v>107</v>
      </c>
      <c r="V41" s="108" t="s">
        <v>107</v>
      </c>
      <c r="W41" s="108" t="s">
        <v>107</v>
      </c>
      <c r="X41" s="8"/>
      <c r="Y41" s="8"/>
      <c r="Z41" s="8"/>
      <c r="AA41" s="108" t="s">
        <v>107</v>
      </c>
      <c r="AB41" s="25"/>
      <c r="AC41" s="25"/>
      <c r="AD41" s="25"/>
      <c r="AE41" s="60"/>
      <c r="AF41" s="34">
        <f t="shared" si="5"/>
        <v>1</v>
      </c>
      <c r="AG41" s="12">
        <f t="shared" si="6"/>
        <v>10</v>
      </c>
    </row>
    <row r="42" spans="1:33" ht="28.5" customHeight="1" thickBot="1">
      <c r="A42" s="2">
        <v>38</v>
      </c>
      <c r="B42" s="6" t="s">
        <v>25</v>
      </c>
      <c r="C42" s="8">
        <v>10</v>
      </c>
      <c r="D42" s="59">
        <v>10</v>
      </c>
      <c r="E42" s="59">
        <v>10</v>
      </c>
      <c r="F42" s="3"/>
      <c r="G42" s="108" t="s">
        <v>107</v>
      </c>
      <c r="H42" s="108" t="s">
        <v>107</v>
      </c>
      <c r="I42" s="8"/>
      <c r="J42" s="25"/>
      <c r="K42" s="25"/>
      <c r="L42" s="8"/>
      <c r="M42" s="3">
        <v>4</v>
      </c>
      <c r="N42" s="3">
        <v>4</v>
      </c>
      <c r="O42" s="3">
        <v>4</v>
      </c>
      <c r="P42" s="25"/>
      <c r="Q42" s="3"/>
      <c r="R42" s="8"/>
      <c r="S42" s="3">
        <v>10</v>
      </c>
      <c r="T42" s="8">
        <v>10</v>
      </c>
      <c r="U42" s="3">
        <v>10</v>
      </c>
      <c r="V42" s="8">
        <v>10</v>
      </c>
      <c r="W42" s="8">
        <v>10</v>
      </c>
      <c r="X42" s="8"/>
      <c r="Y42" s="8"/>
      <c r="Z42" s="3"/>
      <c r="AA42" s="3">
        <v>6</v>
      </c>
      <c r="AB42" s="3"/>
      <c r="AC42" s="3"/>
      <c r="AD42" s="3"/>
      <c r="AE42" s="59"/>
      <c r="AF42" s="34">
        <f t="shared" si="5"/>
        <v>12</v>
      </c>
      <c r="AG42" s="12">
        <f t="shared" si="6"/>
        <v>98</v>
      </c>
    </row>
    <row r="43" spans="1:33" ht="28.5" customHeight="1" thickBot="1">
      <c r="A43" s="2">
        <v>39</v>
      </c>
      <c r="B43" s="6" t="s">
        <v>80</v>
      </c>
      <c r="C43" s="8">
        <v>10</v>
      </c>
      <c r="D43" s="59">
        <v>10</v>
      </c>
      <c r="E43" s="59">
        <v>10</v>
      </c>
      <c r="F43" s="3"/>
      <c r="G43" s="108" t="s">
        <v>107</v>
      </c>
      <c r="H43" s="108" t="s">
        <v>107</v>
      </c>
      <c r="I43" s="25"/>
      <c r="J43" s="25"/>
      <c r="K43" s="25"/>
      <c r="L43" s="8"/>
      <c r="M43" s="3">
        <v>4</v>
      </c>
      <c r="N43" s="3">
        <v>4</v>
      </c>
      <c r="O43" s="3"/>
      <c r="P43" s="3"/>
      <c r="Q43" s="25"/>
      <c r="R43" s="25"/>
      <c r="S43" s="3">
        <v>10</v>
      </c>
      <c r="T43" s="8">
        <v>10</v>
      </c>
      <c r="U43" s="3">
        <v>10</v>
      </c>
      <c r="V43" s="108" t="s">
        <v>107</v>
      </c>
      <c r="W43" s="108" t="s">
        <v>107</v>
      </c>
      <c r="X43" s="8"/>
      <c r="Y43" s="8"/>
      <c r="Z43" s="8"/>
      <c r="AA43" s="8">
        <v>6</v>
      </c>
      <c r="AB43" s="25"/>
      <c r="AC43" s="25"/>
      <c r="AD43" s="25"/>
      <c r="AE43" s="3"/>
      <c r="AF43" s="34">
        <f t="shared" si="5"/>
        <v>9</v>
      </c>
      <c r="AG43" s="12">
        <f t="shared" si="6"/>
        <v>74</v>
      </c>
    </row>
    <row r="44" spans="1:33" ht="28.5" customHeight="1" thickBot="1">
      <c r="A44" s="2">
        <v>40</v>
      </c>
      <c r="B44" s="6" t="s">
        <v>81</v>
      </c>
      <c r="C44" s="8">
        <v>10</v>
      </c>
      <c r="D44" s="59">
        <v>10</v>
      </c>
      <c r="E44" s="59">
        <v>10</v>
      </c>
      <c r="F44" s="3"/>
      <c r="G44" s="108" t="s">
        <v>107</v>
      </c>
      <c r="H44" s="8">
        <v>6</v>
      </c>
      <c r="I44" s="8"/>
      <c r="J44" s="25"/>
      <c r="K44" s="35"/>
      <c r="L44" s="8"/>
      <c r="M44" s="108" t="s">
        <v>107</v>
      </c>
      <c r="N44" s="108" t="s">
        <v>107</v>
      </c>
      <c r="O44" s="8"/>
      <c r="P44" s="25"/>
      <c r="Q44" s="25"/>
      <c r="R44" s="25"/>
      <c r="S44" s="3">
        <v>10</v>
      </c>
      <c r="T44" s="108" t="s">
        <v>107</v>
      </c>
      <c r="U44" s="3">
        <v>10</v>
      </c>
      <c r="V44" s="8">
        <v>10</v>
      </c>
      <c r="W44" s="8">
        <v>10</v>
      </c>
      <c r="X44" s="8"/>
      <c r="Y44" s="8"/>
      <c r="Z44" s="3"/>
      <c r="AA44" s="3">
        <v>6</v>
      </c>
      <c r="AB44" s="3"/>
      <c r="AC44" s="3"/>
      <c r="AD44" s="3"/>
      <c r="AE44" s="3"/>
      <c r="AF44" s="34">
        <f t="shared" si="5"/>
        <v>9</v>
      </c>
      <c r="AG44" s="12">
        <f t="shared" si="6"/>
        <v>82</v>
      </c>
    </row>
    <row r="45" spans="1:33" ht="28.5" customHeight="1" thickBot="1">
      <c r="A45" s="2">
        <v>41</v>
      </c>
      <c r="B45" s="6" t="s">
        <v>67</v>
      </c>
      <c r="C45" s="8">
        <v>10</v>
      </c>
      <c r="D45" s="59">
        <v>10</v>
      </c>
      <c r="E45" s="108" t="s">
        <v>107</v>
      </c>
      <c r="F45" s="59"/>
      <c r="G45" s="108" t="s">
        <v>107</v>
      </c>
      <c r="H45" s="108" t="s">
        <v>107</v>
      </c>
      <c r="I45" s="25"/>
      <c r="J45" s="25"/>
      <c r="K45" s="25"/>
      <c r="L45" s="25"/>
      <c r="M45" s="108" t="s">
        <v>107</v>
      </c>
      <c r="N45" s="108" t="s">
        <v>107</v>
      </c>
      <c r="O45" s="8"/>
      <c r="P45" s="25"/>
      <c r="Q45" s="25"/>
      <c r="R45" s="25"/>
      <c r="S45" s="108" t="s">
        <v>107</v>
      </c>
      <c r="T45" s="8">
        <v>10</v>
      </c>
      <c r="U45" s="8">
        <v>10</v>
      </c>
      <c r="V45" s="8">
        <v>10</v>
      </c>
      <c r="W45" s="8">
        <v>10</v>
      </c>
      <c r="X45" s="8"/>
      <c r="Y45" s="8"/>
      <c r="Z45" s="8"/>
      <c r="AA45" s="108" t="s">
        <v>107</v>
      </c>
      <c r="AB45" s="25"/>
      <c r="AC45" s="25"/>
      <c r="AD45" s="25"/>
      <c r="AE45" s="3"/>
      <c r="AF45" s="34">
        <f t="shared" si="5"/>
        <v>6</v>
      </c>
      <c r="AG45" s="12">
        <f t="shared" si="6"/>
        <v>60</v>
      </c>
    </row>
    <row r="46" spans="1:33" ht="28.5" customHeight="1" thickBot="1">
      <c r="A46" s="2">
        <v>42</v>
      </c>
      <c r="B46" s="6" t="s">
        <v>27</v>
      </c>
      <c r="C46" s="8">
        <v>10</v>
      </c>
      <c r="D46" s="108" t="s">
        <v>107</v>
      </c>
      <c r="E46" s="8">
        <v>10</v>
      </c>
      <c r="F46" s="25"/>
      <c r="G46" s="108" t="s">
        <v>107</v>
      </c>
      <c r="H46" s="108" t="s">
        <v>107</v>
      </c>
      <c r="I46" s="8"/>
      <c r="J46" s="25"/>
      <c r="K46" s="25"/>
      <c r="L46" s="25"/>
      <c r="M46" s="108" t="s">
        <v>107</v>
      </c>
      <c r="N46" s="108" t="s">
        <v>107</v>
      </c>
      <c r="O46" s="8"/>
      <c r="P46" s="25"/>
      <c r="Q46" s="25"/>
      <c r="R46" s="25"/>
      <c r="S46" s="3">
        <v>10</v>
      </c>
      <c r="T46" s="108" t="s">
        <v>107</v>
      </c>
      <c r="U46" s="8">
        <v>10</v>
      </c>
      <c r="V46" s="8">
        <v>10</v>
      </c>
      <c r="W46" s="8">
        <v>10</v>
      </c>
      <c r="X46" s="8"/>
      <c r="Y46" s="8"/>
      <c r="Z46" s="8"/>
      <c r="AA46" s="8">
        <v>6</v>
      </c>
      <c r="AB46" s="8"/>
      <c r="AC46" s="8"/>
      <c r="AD46" s="8"/>
      <c r="AE46" s="60"/>
      <c r="AF46" s="34">
        <f t="shared" si="5"/>
        <v>7</v>
      </c>
      <c r="AG46" s="12">
        <f t="shared" si="6"/>
        <v>66</v>
      </c>
    </row>
    <row r="47" spans="1:33" ht="28.5" customHeight="1" thickBot="1">
      <c r="A47" s="2">
        <v>43</v>
      </c>
      <c r="B47" s="6" t="s">
        <v>28</v>
      </c>
      <c r="C47" s="8">
        <v>10</v>
      </c>
      <c r="D47" s="108" t="s">
        <v>107</v>
      </c>
      <c r="E47" s="108" t="s">
        <v>107</v>
      </c>
      <c r="F47" s="3"/>
      <c r="G47" s="108" t="s">
        <v>107</v>
      </c>
      <c r="H47" s="108" t="s">
        <v>107</v>
      </c>
      <c r="I47" s="25"/>
      <c r="J47" s="25"/>
      <c r="K47" s="25"/>
      <c r="L47" s="25"/>
      <c r="M47" s="108" t="s">
        <v>107</v>
      </c>
      <c r="N47" s="108" t="s">
        <v>107</v>
      </c>
      <c r="O47" s="8"/>
      <c r="P47" s="25"/>
      <c r="Q47" s="25"/>
      <c r="R47" s="25"/>
      <c r="S47" s="108" t="s">
        <v>107</v>
      </c>
      <c r="T47" s="8">
        <v>10</v>
      </c>
      <c r="U47" s="108" t="s">
        <v>107</v>
      </c>
      <c r="V47" s="108" t="s">
        <v>107</v>
      </c>
      <c r="W47" s="108" t="s">
        <v>107</v>
      </c>
      <c r="X47" s="8"/>
      <c r="Y47" s="8"/>
      <c r="Z47" s="3"/>
      <c r="AA47" s="108" t="s">
        <v>107</v>
      </c>
      <c r="AB47" s="26"/>
      <c r="AC47" s="26"/>
      <c r="AD47" s="26"/>
      <c r="AE47" s="3"/>
      <c r="AF47" s="34">
        <f t="shared" si="5"/>
        <v>2</v>
      </c>
      <c r="AG47" s="12">
        <f t="shared" si="6"/>
        <v>20</v>
      </c>
    </row>
    <row r="48" spans="1:33" ht="28.5" customHeight="1" thickBot="1">
      <c r="A48" s="2">
        <v>44</v>
      </c>
      <c r="B48" s="6" t="s">
        <v>29</v>
      </c>
      <c r="C48" s="8">
        <v>10</v>
      </c>
      <c r="D48" s="8">
        <v>10</v>
      </c>
      <c r="E48" s="8">
        <v>10</v>
      </c>
      <c r="F48" s="25"/>
      <c r="G48" s="108" t="s">
        <v>107</v>
      </c>
      <c r="H48" s="108" t="s">
        <v>107</v>
      </c>
      <c r="I48" s="25"/>
      <c r="J48" s="25"/>
      <c r="K48" s="25"/>
      <c r="L48" s="25"/>
      <c r="M48" s="108" t="s">
        <v>107</v>
      </c>
      <c r="N48" s="108" t="s">
        <v>107</v>
      </c>
      <c r="O48" s="8"/>
      <c r="P48" s="25"/>
      <c r="Q48" s="25"/>
      <c r="R48" s="25"/>
      <c r="S48" s="8">
        <v>10</v>
      </c>
      <c r="T48" s="8">
        <v>10</v>
      </c>
      <c r="U48" s="8">
        <v>10</v>
      </c>
      <c r="V48" s="108" t="s">
        <v>107</v>
      </c>
      <c r="W48" s="108" t="s">
        <v>107</v>
      </c>
      <c r="X48" s="8"/>
      <c r="Y48" s="8"/>
      <c r="Z48" s="8"/>
      <c r="AA48" s="108" t="s">
        <v>107</v>
      </c>
      <c r="AB48" s="25"/>
      <c r="AC48" s="25"/>
      <c r="AD48" s="25"/>
      <c r="AE48" s="3"/>
      <c r="AF48" s="34">
        <f t="shared" si="5"/>
        <v>6</v>
      </c>
      <c r="AG48" s="12">
        <f t="shared" si="6"/>
        <v>60</v>
      </c>
    </row>
    <row r="49" spans="1:33" ht="28.5" customHeight="1" thickBot="1">
      <c r="A49" s="2">
        <v>45</v>
      </c>
      <c r="B49" s="6" t="s">
        <v>106</v>
      </c>
      <c r="C49" s="8">
        <v>10</v>
      </c>
      <c r="D49" s="59">
        <v>10</v>
      </c>
      <c r="E49" s="59">
        <v>10</v>
      </c>
      <c r="F49" s="3"/>
      <c r="G49" s="108" t="s">
        <v>107</v>
      </c>
      <c r="H49" s="108" t="s">
        <v>107</v>
      </c>
      <c r="I49" s="25"/>
      <c r="J49" s="25"/>
      <c r="K49" s="25"/>
      <c r="L49" s="25"/>
      <c r="M49" s="108" t="s">
        <v>107</v>
      </c>
      <c r="N49" s="108" t="s">
        <v>107</v>
      </c>
      <c r="O49" s="3"/>
      <c r="P49" s="8"/>
      <c r="Q49" s="25"/>
      <c r="R49" s="25"/>
      <c r="S49" s="108" t="s">
        <v>107</v>
      </c>
      <c r="T49" s="108" t="s">
        <v>107</v>
      </c>
      <c r="U49" s="108" t="s">
        <v>107</v>
      </c>
      <c r="V49" s="108" t="s">
        <v>107</v>
      </c>
      <c r="W49" s="3">
        <v>10</v>
      </c>
      <c r="X49" s="8"/>
      <c r="Y49" s="8"/>
      <c r="Z49" s="8"/>
      <c r="AA49" s="108" t="s">
        <v>107</v>
      </c>
      <c r="AB49" s="25"/>
      <c r="AC49" s="25"/>
      <c r="AD49" s="25"/>
      <c r="AE49" s="59"/>
      <c r="AF49" s="34">
        <f t="shared" si="5"/>
        <v>4</v>
      </c>
      <c r="AG49" s="12">
        <f t="shared" si="6"/>
        <v>40</v>
      </c>
    </row>
    <row r="50" spans="1:33" ht="28.5" customHeight="1" thickBot="1">
      <c r="A50" s="2">
        <v>46</v>
      </c>
      <c r="B50" s="6" t="s">
        <v>30</v>
      </c>
      <c r="C50" s="8">
        <v>10</v>
      </c>
      <c r="D50" s="8">
        <v>10</v>
      </c>
      <c r="E50" s="8">
        <v>10</v>
      </c>
      <c r="F50" s="25"/>
      <c r="G50" s="108" t="s">
        <v>107</v>
      </c>
      <c r="H50" s="108" t="s">
        <v>107</v>
      </c>
      <c r="I50" s="25"/>
      <c r="J50" s="25"/>
      <c r="K50" s="25"/>
      <c r="L50" s="25"/>
      <c r="M50" s="8">
        <v>4</v>
      </c>
      <c r="N50" s="8">
        <v>4</v>
      </c>
      <c r="O50" s="8">
        <v>4</v>
      </c>
      <c r="P50" s="25"/>
      <c r="Q50" s="25"/>
      <c r="R50" s="25"/>
      <c r="S50" s="8">
        <v>10</v>
      </c>
      <c r="T50" s="8">
        <v>10</v>
      </c>
      <c r="U50" s="8">
        <v>10</v>
      </c>
      <c r="V50" s="8">
        <v>10</v>
      </c>
      <c r="W50" s="8">
        <v>10</v>
      </c>
      <c r="X50" s="8"/>
      <c r="Y50" s="8"/>
      <c r="Z50" s="8"/>
      <c r="AA50" s="108" t="s">
        <v>107</v>
      </c>
      <c r="AB50" s="25"/>
      <c r="AC50" s="25"/>
      <c r="AD50" s="25"/>
      <c r="AE50" s="60"/>
      <c r="AF50" s="34">
        <f t="shared" si="5"/>
        <v>11</v>
      </c>
      <c r="AG50" s="12">
        <f t="shared" si="6"/>
        <v>92</v>
      </c>
    </row>
    <row r="51" spans="1:33" ht="28.5" customHeight="1" thickBot="1">
      <c r="A51" s="2">
        <v>47</v>
      </c>
      <c r="B51" s="6" t="s">
        <v>102</v>
      </c>
      <c r="C51" s="8">
        <v>10</v>
      </c>
      <c r="D51" s="108" t="s">
        <v>107</v>
      </c>
      <c r="E51" s="3">
        <v>10</v>
      </c>
      <c r="F51" s="25"/>
      <c r="G51" s="108" t="s">
        <v>107</v>
      </c>
      <c r="H51" s="108" t="s">
        <v>107</v>
      </c>
      <c r="I51" s="25"/>
      <c r="J51" s="25"/>
      <c r="K51" s="25"/>
      <c r="L51" s="25"/>
      <c r="M51" s="108" t="s">
        <v>107</v>
      </c>
      <c r="N51" s="108" t="s">
        <v>107</v>
      </c>
      <c r="O51" s="8"/>
      <c r="P51" s="25"/>
      <c r="Q51" s="25"/>
      <c r="R51" s="25"/>
      <c r="S51" s="108" t="s">
        <v>107</v>
      </c>
      <c r="T51" s="8">
        <v>10</v>
      </c>
      <c r="U51" s="8">
        <v>10</v>
      </c>
      <c r="V51" s="108" t="s">
        <v>107</v>
      </c>
      <c r="W51" s="108" t="s">
        <v>107</v>
      </c>
      <c r="X51" s="8"/>
      <c r="Y51" s="8"/>
      <c r="Z51" s="8"/>
      <c r="AA51" s="108" t="s">
        <v>107</v>
      </c>
      <c r="AB51" s="25"/>
      <c r="AC51" s="25"/>
      <c r="AD51" s="25"/>
      <c r="AE51" s="26"/>
      <c r="AF51" s="34">
        <f t="shared" si="5"/>
        <v>4</v>
      </c>
      <c r="AG51" s="12">
        <f t="shared" si="6"/>
        <v>40</v>
      </c>
    </row>
    <row r="52" spans="1:33" ht="28.5" customHeight="1" thickBot="1">
      <c r="A52" s="2">
        <v>48</v>
      </c>
      <c r="B52" s="6" t="s">
        <v>31</v>
      </c>
      <c r="C52" s="61">
        <v>10</v>
      </c>
      <c r="D52" s="59">
        <v>10</v>
      </c>
      <c r="E52" s="108" t="s">
        <v>107</v>
      </c>
      <c r="F52" s="25"/>
      <c r="G52" s="108" t="s">
        <v>107</v>
      </c>
      <c r="H52" s="108" t="s">
        <v>107</v>
      </c>
      <c r="I52" s="3"/>
      <c r="J52" s="25"/>
      <c r="K52" s="35"/>
      <c r="L52" s="8"/>
      <c r="M52" s="108" t="s">
        <v>107</v>
      </c>
      <c r="N52" s="108" t="s">
        <v>107</v>
      </c>
      <c r="O52" s="59"/>
      <c r="P52" s="3"/>
      <c r="Q52" s="3"/>
      <c r="R52" s="3"/>
      <c r="S52" s="108" t="s">
        <v>107</v>
      </c>
      <c r="T52" s="108" t="s">
        <v>107</v>
      </c>
      <c r="U52" s="108" t="s">
        <v>107</v>
      </c>
      <c r="V52" s="108" t="s">
        <v>107</v>
      </c>
      <c r="W52" s="108" t="s">
        <v>107</v>
      </c>
      <c r="X52" s="8"/>
      <c r="Y52" s="8"/>
      <c r="Z52" s="3"/>
      <c r="AA52" s="108" t="s">
        <v>107</v>
      </c>
      <c r="AB52" s="113"/>
      <c r="AC52" s="113"/>
      <c r="AD52" s="113"/>
      <c r="AE52" s="3"/>
      <c r="AF52" s="34">
        <f t="shared" si="5"/>
        <v>2</v>
      </c>
      <c r="AG52" s="12">
        <f t="shared" si="6"/>
        <v>20</v>
      </c>
    </row>
    <row r="53" spans="1:33" ht="30" customHeight="1" thickBot="1">
      <c r="A53" s="2">
        <v>49</v>
      </c>
      <c r="B53" s="6" t="s">
        <v>82</v>
      </c>
      <c r="C53" s="8">
        <v>10</v>
      </c>
      <c r="D53" s="8">
        <v>10</v>
      </c>
      <c r="E53" s="8">
        <v>10</v>
      </c>
      <c r="F53" s="25"/>
      <c r="G53" s="108" t="s">
        <v>107</v>
      </c>
      <c r="H53" s="108" t="s">
        <v>107</v>
      </c>
      <c r="I53" s="8"/>
      <c r="J53" s="25"/>
      <c r="K53" s="25"/>
      <c r="L53" s="25"/>
      <c r="M53" s="108" t="s">
        <v>107</v>
      </c>
      <c r="N53" s="108" t="s">
        <v>107</v>
      </c>
      <c r="O53" s="8"/>
      <c r="P53" s="25"/>
      <c r="Q53" s="25"/>
      <c r="R53" s="25"/>
      <c r="S53" s="8">
        <v>10</v>
      </c>
      <c r="T53" s="108" t="s">
        <v>107</v>
      </c>
      <c r="U53" s="108" t="s">
        <v>107</v>
      </c>
      <c r="V53" s="108" t="s">
        <v>107</v>
      </c>
      <c r="W53" s="108" t="s">
        <v>107</v>
      </c>
      <c r="X53" s="8"/>
      <c r="Y53" s="8"/>
      <c r="Z53" s="8"/>
      <c r="AA53" s="108" t="s">
        <v>107</v>
      </c>
      <c r="AB53" s="25"/>
      <c r="AC53" s="25"/>
      <c r="AD53" s="25"/>
      <c r="AE53" s="60"/>
      <c r="AF53" s="34">
        <f t="shared" si="5"/>
        <v>4</v>
      </c>
      <c r="AG53" s="12">
        <f t="shared" si="6"/>
        <v>40</v>
      </c>
    </row>
    <row r="54" spans="1:33" ht="30" customHeight="1" thickBot="1">
      <c r="A54" s="2">
        <v>50</v>
      </c>
      <c r="B54" s="6" t="s">
        <v>32</v>
      </c>
      <c r="C54" s="8">
        <v>10</v>
      </c>
      <c r="D54" s="108" t="s">
        <v>107</v>
      </c>
      <c r="E54" s="108" t="s">
        <v>107</v>
      </c>
      <c r="F54" s="3"/>
      <c r="G54" s="108" t="s">
        <v>107</v>
      </c>
      <c r="H54" s="8">
        <v>6</v>
      </c>
      <c r="I54" s="25"/>
      <c r="J54" s="25"/>
      <c r="K54" s="25"/>
      <c r="L54" s="25"/>
      <c r="M54" s="108" t="s">
        <v>107</v>
      </c>
      <c r="N54" s="108" t="s">
        <v>107</v>
      </c>
      <c r="O54" s="8"/>
      <c r="P54" s="25"/>
      <c r="Q54" s="25"/>
      <c r="R54" s="25"/>
      <c r="S54" s="108" t="s">
        <v>107</v>
      </c>
      <c r="T54" s="8">
        <v>10</v>
      </c>
      <c r="U54" s="108" t="s">
        <v>107</v>
      </c>
      <c r="V54" s="8">
        <v>10</v>
      </c>
      <c r="W54" s="108" t="s">
        <v>107</v>
      </c>
      <c r="X54" s="8"/>
      <c r="Y54" s="8"/>
      <c r="Z54" s="8"/>
      <c r="AA54" s="8">
        <v>6</v>
      </c>
      <c r="AB54" s="25"/>
      <c r="AC54" s="25"/>
      <c r="AD54" s="25"/>
      <c r="AE54" s="60"/>
      <c r="AF54" s="34">
        <f t="shared" si="5"/>
        <v>5</v>
      </c>
      <c r="AG54" s="12">
        <f t="shared" si="6"/>
        <v>42</v>
      </c>
    </row>
    <row r="55" spans="1:33" ht="30" customHeight="1" thickBot="1">
      <c r="A55" s="2">
        <v>51</v>
      </c>
      <c r="B55" s="6" t="s">
        <v>33</v>
      </c>
      <c r="C55" s="108" t="s">
        <v>107</v>
      </c>
      <c r="D55" s="108" t="s">
        <v>107</v>
      </c>
      <c r="E55" s="108" t="s">
        <v>107</v>
      </c>
      <c r="F55" s="3"/>
      <c r="G55" s="8">
        <v>6</v>
      </c>
      <c r="H55" s="108" t="s">
        <v>107</v>
      </c>
      <c r="I55" s="8"/>
      <c r="J55" s="25"/>
      <c r="K55" s="25"/>
      <c r="L55" s="25"/>
      <c r="M55" s="108" t="s">
        <v>107</v>
      </c>
      <c r="N55" s="108" t="s">
        <v>107</v>
      </c>
      <c r="O55" s="8"/>
      <c r="P55" s="25"/>
      <c r="Q55" s="25"/>
      <c r="R55" s="25"/>
      <c r="S55" s="108" t="s">
        <v>107</v>
      </c>
      <c r="T55" s="108" t="s">
        <v>107</v>
      </c>
      <c r="U55" s="108" t="s">
        <v>107</v>
      </c>
      <c r="V55" s="8">
        <v>10</v>
      </c>
      <c r="W55" s="8">
        <v>10</v>
      </c>
      <c r="X55" s="8"/>
      <c r="Y55" s="8"/>
      <c r="Z55" s="8"/>
      <c r="AA55" s="108" t="s">
        <v>107</v>
      </c>
      <c r="AB55" s="25"/>
      <c r="AC55" s="25"/>
      <c r="AD55" s="25"/>
      <c r="AE55" s="26"/>
      <c r="AF55" s="34">
        <f t="shared" si="5"/>
        <v>3</v>
      </c>
      <c r="AG55" s="12">
        <f t="shared" si="6"/>
        <v>26</v>
      </c>
    </row>
    <row r="56" spans="1:33" ht="30" customHeight="1" thickBot="1">
      <c r="A56" s="2">
        <v>52</v>
      </c>
      <c r="B56" s="6" t="s">
        <v>34</v>
      </c>
      <c r="C56" s="8">
        <v>10</v>
      </c>
      <c r="D56" s="59">
        <v>10</v>
      </c>
      <c r="E56" s="59">
        <v>10</v>
      </c>
      <c r="F56" s="3"/>
      <c r="G56" s="108" t="s">
        <v>107</v>
      </c>
      <c r="H56" s="108" t="s">
        <v>107</v>
      </c>
      <c r="I56" s="25"/>
      <c r="J56" s="25"/>
      <c r="K56" s="8"/>
      <c r="L56" s="8"/>
      <c r="M56" s="108" t="s">
        <v>107</v>
      </c>
      <c r="N56" s="108" t="s">
        <v>107</v>
      </c>
      <c r="O56" s="8"/>
      <c r="P56" s="25"/>
      <c r="Q56" s="25"/>
      <c r="R56" s="3"/>
      <c r="S56" s="108" t="s">
        <v>107</v>
      </c>
      <c r="T56" s="8">
        <v>10</v>
      </c>
      <c r="U56" s="108" t="s">
        <v>107</v>
      </c>
      <c r="V56" s="8">
        <v>10</v>
      </c>
      <c r="W56" s="8">
        <v>10</v>
      </c>
      <c r="X56" s="8"/>
      <c r="Y56" s="8"/>
      <c r="Z56" s="3"/>
      <c r="AA56" s="108" t="s">
        <v>107</v>
      </c>
      <c r="AB56" s="3"/>
      <c r="AC56" s="3"/>
      <c r="AD56" s="3"/>
      <c r="AE56" s="3"/>
      <c r="AF56" s="34">
        <f t="shared" si="5"/>
        <v>6</v>
      </c>
      <c r="AG56" s="12">
        <f t="shared" si="6"/>
        <v>60</v>
      </c>
    </row>
    <row r="57" spans="1:33" ht="30" customHeight="1" thickBot="1">
      <c r="A57" s="2">
        <v>53</v>
      </c>
      <c r="B57" s="6" t="s">
        <v>83</v>
      </c>
      <c r="C57" s="108" t="s">
        <v>107</v>
      </c>
      <c r="D57" s="108" t="s">
        <v>107</v>
      </c>
      <c r="E57" s="108" t="s">
        <v>107</v>
      </c>
      <c r="F57" s="25"/>
      <c r="G57" s="108" t="s">
        <v>107</v>
      </c>
      <c r="H57" s="108" t="s">
        <v>107</v>
      </c>
      <c r="I57" s="25"/>
      <c r="J57" s="25"/>
      <c r="K57" s="25"/>
      <c r="L57" s="25"/>
      <c r="M57" s="108" t="s">
        <v>107</v>
      </c>
      <c r="N57" s="108" t="s">
        <v>107</v>
      </c>
      <c r="O57" s="8"/>
      <c r="P57" s="25"/>
      <c r="Q57" s="25"/>
      <c r="R57" s="25"/>
      <c r="S57" s="108" t="s">
        <v>107</v>
      </c>
      <c r="T57" s="108" t="s">
        <v>107</v>
      </c>
      <c r="U57" s="108" t="s">
        <v>107</v>
      </c>
      <c r="V57" s="108" t="s">
        <v>107</v>
      </c>
      <c r="W57" s="108" t="s">
        <v>107</v>
      </c>
      <c r="X57" s="8"/>
      <c r="Y57" s="8"/>
      <c r="Z57" s="8"/>
      <c r="AA57" s="108" t="s">
        <v>107</v>
      </c>
      <c r="AB57" s="25"/>
      <c r="AC57" s="25"/>
      <c r="AD57" s="25"/>
      <c r="AE57" s="60"/>
      <c r="AF57" s="34">
        <f t="shared" si="5"/>
        <v>0</v>
      </c>
      <c r="AG57" s="12">
        <f t="shared" si="6"/>
        <v>0</v>
      </c>
    </row>
    <row r="58" spans="1:33" ht="30" customHeight="1" thickBot="1">
      <c r="A58" s="2">
        <v>54</v>
      </c>
      <c r="B58" s="6" t="s">
        <v>35</v>
      </c>
      <c r="C58" s="8">
        <v>10</v>
      </c>
      <c r="D58" s="59">
        <v>10</v>
      </c>
      <c r="E58" s="59">
        <v>10</v>
      </c>
      <c r="F58" s="59"/>
      <c r="G58" s="8">
        <v>6</v>
      </c>
      <c r="H58" s="108" t="s">
        <v>107</v>
      </c>
      <c r="I58" s="25"/>
      <c r="J58" s="25"/>
      <c r="K58" s="8"/>
      <c r="L58" s="8"/>
      <c r="M58" s="8">
        <v>4</v>
      </c>
      <c r="N58" s="8">
        <v>4</v>
      </c>
      <c r="O58" s="8">
        <v>4</v>
      </c>
      <c r="P58" s="25"/>
      <c r="Q58" s="25"/>
      <c r="R58" s="25"/>
      <c r="S58" s="3">
        <v>10</v>
      </c>
      <c r="T58" s="22">
        <v>10</v>
      </c>
      <c r="U58" s="59">
        <v>10</v>
      </c>
      <c r="V58" s="8">
        <v>10</v>
      </c>
      <c r="W58" s="59">
        <v>10</v>
      </c>
      <c r="X58" s="8"/>
      <c r="Y58" s="8"/>
      <c r="Z58" s="8"/>
      <c r="AA58" s="108" t="s">
        <v>107</v>
      </c>
      <c r="AB58" s="8"/>
      <c r="AC58" s="8"/>
      <c r="AD58" s="8"/>
      <c r="AE58" s="3"/>
      <c r="AF58" s="34">
        <f t="shared" si="5"/>
        <v>12</v>
      </c>
      <c r="AG58" s="12">
        <f t="shared" si="6"/>
        <v>98</v>
      </c>
    </row>
    <row r="59" spans="1:33" ht="30" customHeight="1" thickBot="1">
      <c r="A59" s="2">
        <v>55</v>
      </c>
      <c r="B59" s="6" t="s">
        <v>36</v>
      </c>
      <c r="C59" s="8">
        <v>10</v>
      </c>
      <c r="D59" s="8">
        <v>10</v>
      </c>
      <c r="E59" s="8">
        <v>10</v>
      </c>
      <c r="F59" s="3"/>
      <c r="G59" s="108" t="s">
        <v>107</v>
      </c>
      <c r="H59" s="108" t="s">
        <v>107</v>
      </c>
      <c r="I59" s="8"/>
      <c r="J59" s="25"/>
      <c r="K59" s="8"/>
      <c r="L59" s="35"/>
      <c r="M59" s="108" t="s">
        <v>107</v>
      </c>
      <c r="N59" s="108" t="s">
        <v>107</v>
      </c>
      <c r="O59" s="8"/>
      <c r="P59" s="25"/>
      <c r="Q59" s="25"/>
      <c r="R59" s="25"/>
      <c r="S59" s="3">
        <v>10</v>
      </c>
      <c r="T59" s="8">
        <v>10</v>
      </c>
      <c r="U59" s="8">
        <v>10</v>
      </c>
      <c r="V59" s="8">
        <v>10</v>
      </c>
      <c r="W59" s="59">
        <v>10</v>
      </c>
      <c r="X59" s="8"/>
      <c r="Y59" s="8"/>
      <c r="Z59" s="8"/>
      <c r="AA59" s="108" t="s">
        <v>107</v>
      </c>
      <c r="AB59" s="8"/>
      <c r="AC59" s="8"/>
      <c r="AD59" s="8"/>
      <c r="AE59" s="3"/>
      <c r="AF59" s="34">
        <f t="shared" si="5"/>
        <v>8</v>
      </c>
      <c r="AG59" s="12">
        <f t="shared" si="6"/>
        <v>80</v>
      </c>
    </row>
    <row r="60" spans="1:33" ht="30" customHeight="1" thickBot="1">
      <c r="A60" s="2">
        <v>56</v>
      </c>
      <c r="B60" s="6" t="s">
        <v>37</v>
      </c>
      <c r="C60" s="8">
        <v>10</v>
      </c>
      <c r="D60" s="8">
        <v>10</v>
      </c>
      <c r="E60" s="8">
        <v>10</v>
      </c>
      <c r="F60" s="25"/>
      <c r="G60" s="108" t="s">
        <v>107</v>
      </c>
      <c r="H60" s="108" t="s">
        <v>107</v>
      </c>
      <c r="I60" s="25"/>
      <c r="J60" s="25"/>
      <c r="K60" s="8"/>
      <c r="L60" s="25"/>
      <c r="M60" s="108" t="s">
        <v>107</v>
      </c>
      <c r="N60" s="108" t="s">
        <v>107</v>
      </c>
      <c r="O60" s="8"/>
      <c r="P60" s="25"/>
      <c r="Q60" s="25"/>
      <c r="R60" s="25"/>
      <c r="S60" s="108" t="s">
        <v>107</v>
      </c>
      <c r="T60" s="108" t="s">
        <v>107</v>
      </c>
      <c r="U60" s="108" t="s">
        <v>107</v>
      </c>
      <c r="V60" s="108" t="s">
        <v>107</v>
      </c>
      <c r="W60" s="8">
        <v>10</v>
      </c>
      <c r="X60" s="8"/>
      <c r="Y60" s="8"/>
      <c r="Z60" s="8"/>
      <c r="AA60" s="108" t="s">
        <v>107</v>
      </c>
      <c r="AB60" s="25"/>
      <c r="AC60" s="25"/>
      <c r="AD60" s="25"/>
      <c r="AE60" s="60"/>
      <c r="AF60" s="34">
        <f t="shared" si="5"/>
        <v>4</v>
      </c>
      <c r="AG60" s="12">
        <f t="shared" si="6"/>
        <v>40</v>
      </c>
    </row>
    <row r="61" spans="1:33" ht="30" customHeight="1" thickBot="1">
      <c r="A61" s="2">
        <v>57</v>
      </c>
      <c r="B61" s="80" t="s">
        <v>38</v>
      </c>
      <c r="C61" s="83">
        <v>10</v>
      </c>
      <c r="D61" s="83">
        <v>10</v>
      </c>
      <c r="E61" s="63">
        <v>10</v>
      </c>
      <c r="F61" s="64"/>
      <c r="G61" s="109" t="s">
        <v>107</v>
      </c>
      <c r="H61" s="80">
        <v>6</v>
      </c>
      <c r="I61" s="105"/>
      <c r="J61" s="83"/>
      <c r="K61" s="87"/>
      <c r="L61" s="80"/>
      <c r="M61" s="83">
        <v>4</v>
      </c>
      <c r="N61" s="109" t="s">
        <v>107</v>
      </c>
      <c r="O61" s="83"/>
      <c r="P61" s="83"/>
      <c r="Q61" s="87"/>
      <c r="R61" s="83"/>
      <c r="S61" s="89">
        <v>10</v>
      </c>
      <c r="T61" s="83">
        <v>10</v>
      </c>
      <c r="U61" s="109" t="s">
        <v>107</v>
      </c>
      <c r="V61" s="48">
        <v>10</v>
      </c>
      <c r="W61" s="83">
        <v>10</v>
      </c>
      <c r="X61" s="80"/>
      <c r="Y61" s="83"/>
      <c r="Z61" s="83"/>
      <c r="AA61" s="109" t="s">
        <v>107</v>
      </c>
      <c r="AB61" s="83"/>
      <c r="AC61" s="83"/>
      <c r="AD61" s="83"/>
      <c r="AE61" s="97"/>
      <c r="AF61" s="34">
        <f t="shared" si="5"/>
        <v>9</v>
      </c>
      <c r="AG61" s="12">
        <f t="shared" si="6"/>
        <v>80</v>
      </c>
    </row>
    <row r="62" ht="30" customHeight="1" thickBot="1"/>
    <row r="63" spans="3:32" ht="30" customHeight="1" thickBot="1">
      <c r="C63" s="131" t="s">
        <v>48</v>
      </c>
      <c r="D63" s="132"/>
      <c r="E63" s="132"/>
      <c r="F63" s="132"/>
      <c r="G63" s="153"/>
      <c r="H63" s="131" t="s">
        <v>47</v>
      </c>
      <c r="I63" s="132"/>
      <c r="J63" s="132"/>
      <c r="K63" s="132"/>
      <c r="L63" s="132"/>
      <c r="M63" s="132"/>
      <c r="N63" s="133"/>
      <c r="O63" s="131" t="s">
        <v>50</v>
      </c>
      <c r="P63" s="132"/>
      <c r="Q63" s="132"/>
      <c r="R63" s="133"/>
      <c r="AE63" s="70"/>
      <c r="AF63" s="70"/>
    </row>
    <row r="64" spans="3:32" ht="30" customHeight="1" thickBot="1">
      <c r="C64" s="154" t="s">
        <v>60</v>
      </c>
      <c r="D64" s="155"/>
      <c r="E64" s="155"/>
      <c r="F64" s="156"/>
      <c r="G64" s="74">
        <v>10</v>
      </c>
      <c r="H64" s="101"/>
      <c r="I64" s="101"/>
      <c r="J64" s="48" t="s">
        <v>63</v>
      </c>
      <c r="K64" s="37"/>
      <c r="L64" s="104"/>
      <c r="M64" s="104"/>
      <c r="R64" s="90"/>
      <c r="U64" s="114"/>
      <c r="AE64" s="70"/>
      <c r="AF64" s="70"/>
    </row>
    <row r="65" spans="3:32" ht="30" customHeight="1" thickBot="1">
      <c r="C65" s="154" t="s">
        <v>61</v>
      </c>
      <c r="D65" s="155"/>
      <c r="E65" s="155"/>
      <c r="F65" s="156"/>
      <c r="G65" s="74">
        <v>10</v>
      </c>
      <c r="H65" s="102"/>
      <c r="I65" s="102"/>
      <c r="J65" s="75" t="s">
        <v>63</v>
      </c>
      <c r="K65" s="37"/>
      <c r="R65" s="90"/>
      <c r="U65" s="114"/>
      <c r="AE65" s="70"/>
      <c r="AF65" s="70"/>
    </row>
    <row r="66" spans="3:32" ht="30" customHeight="1" thickBot="1">
      <c r="C66" s="154" t="s">
        <v>86</v>
      </c>
      <c r="D66" s="155"/>
      <c r="E66" s="155"/>
      <c r="F66" s="156"/>
      <c r="G66" s="74">
        <v>10</v>
      </c>
      <c r="H66" s="102"/>
      <c r="I66" s="102"/>
      <c r="J66" s="75" t="s">
        <v>63</v>
      </c>
      <c r="K66" s="37"/>
      <c r="R66" s="90"/>
      <c r="U66" s="114"/>
      <c r="AE66" s="70"/>
      <c r="AF66" s="70"/>
    </row>
    <row r="67" spans="3:32" ht="30" customHeight="1" thickBot="1">
      <c r="C67" s="154" t="s">
        <v>87</v>
      </c>
      <c r="D67" s="155"/>
      <c r="E67" s="155"/>
      <c r="F67" s="156"/>
      <c r="G67" s="74">
        <v>6</v>
      </c>
      <c r="H67" s="102"/>
      <c r="I67" s="102"/>
      <c r="J67" s="75" t="s">
        <v>63</v>
      </c>
      <c r="K67" s="37"/>
      <c r="R67" s="90"/>
      <c r="U67" s="114"/>
      <c r="AE67" s="70"/>
      <c r="AF67" s="70"/>
    </row>
    <row r="68" spans="3:32" ht="30" customHeight="1" thickBot="1">
      <c r="C68" s="154" t="s">
        <v>88</v>
      </c>
      <c r="D68" s="155"/>
      <c r="E68" s="155"/>
      <c r="F68" s="156"/>
      <c r="G68" s="72">
        <v>4</v>
      </c>
      <c r="H68" s="103"/>
      <c r="I68" s="103"/>
      <c r="J68" s="48" t="s">
        <v>72</v>
      </c>
      <c r="K68" s="37"/>
      <c r="R68" s="90"/>
      <c r="U68" s="114"/>
      <c r="AE68" s="70"/>
      <c r="AF68" s="70"/>
    </row>
    <row r="69" spans="3:18" ht="30" customHeight="1" thickBot="1">
      <c r="C69" s="154" t="s">
        <v>85</v>
      </c>
      <c r="D69" s="155"/>
      <c r="E69" s="155"/>
      <c r="F69" s="156"/>
      <c r="G69" s="72">
        <v>4</v>
      </c>
      <c r="H69" s="103"/>
      <c r="I69" s="103"/>
      <c r="J69" s="75" t="s">
        <v>72</v>
      </c>
      <c r="K69" s="92"/>
      <c r="L69" s="92"/>
      <c r="M69" s="92"/>
      <c r="N69" s="92"/>
      <c r="O69" s="92"/>
      <c r="P69" s="92"/>
      <c r="Q69" s="92"/>
      <c r="R69" s="92"/>
    </row>
    <row r="70" spans="3:10" ht="30" customHeight="1" thickBot="1">
      <c r="C70" s="154" t="s">
        <v>62</v>
      </c>
      <c r="D70" s="155"/>
      <c r="E70" s="155"/>
      <c r="F70" s="156"/>
      <c r="G70" s="72">
        <v>2</v>
      </c>
      <c r="H70" s="103"/>
      <c r="I70" s="103"/>
      <c r="J70" s="48" t="s">
        <v>72</v>
      </c>
    </row>
    <row r="71" spans="3:10" ht="30" customHeight="1" thickBot="1">
      <c r="C71" s="154" t="s">
        <v>65</v>
      </c>
      <c r="D71" s="155"/>
      <c r="E71" s="155"/>
      <c r="F71" s="156"/>
      <c r="G71" s="72">
        <v>2</v>
      </c>
      <c r="H71" s="101"/>
      <c r="I71" s="101"/>
      <c r="J71" s="48" t="s">
        <v>72</v>
      </c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AG1:AG198"/>
  <mergeCells count="20">
    <mergeCell ref="C63:G63"/>
    <mergeCell ref="H63:N63"/>
    <mergeCell ref="C67:F67"/>
    <mergeCell ref="C70:F70"/>
    <mergeCell ref="C71:F71"/>
    <mergeCell ref="C66:F66"/>
    <mergeCell ref="C69:F69"/>
    <mergeCell ref="C64:F64"/>
    <mergeCell ref="C65:F65"/>
    <mergeCell ref="C68:F68"/>
    <mergeCell ref="S2:Z2"/>
    <mergeCell ref="AA2:AE2"/>
    <mergeCell ref="O63:R63"/>
    <mergeCell ref="A1:B1"/>
    <mergeCell ref="C2:F2"/>
    <mergeCell ref="G2:L2"/>
    <mergeCell ref="M2:R2"/>
    <mergeCell ref="O1:AG1"/>
    <mergeCell ref="C1:N1"/>
    <mergeCell ref="AG2:AG3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4" sqref="R4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" width="4.7109375" style="0" customWidth="1"/>
    <col min="5" max="5" width="4.7109375" style="92" customWidth="1"/>
    <col min="6" max="6" width="4.7109375" style="0" customWidth="1"/>
    <col min="7" max="8" width="4.7109375" style="92" customWidth="1"/>
    <col min="9" max="9" width="4.7109375" style="91" customWidth="1"/>
    <col min="10" max="23" width="4.7109375" style="92" customWidth="1"/>
    <col min="24" max="24" width="4.7109375" style="91" customWidth="1"/>
    <col min="25" max="26" width="4.7109375" style="0" customWidth="1"/>
  </cols>
  <sheetData>
    <row r="1" spans="1:26" s="1" customFormat="1" ht="54.75" customHeight="1" thickBot="1">
      <c r="A1" s="161" t="s">
        <v>41</v>
      </c>
      <c r="B1" s="162"/>
      <c r="C1" s="165" t="s">
        <v>164</v>
      </c>
      <c r="D1" s="166"/>
      <c r="E1" s="166"/>
      <c r="F1" s="166"/>
      <c r="G1" s="166"/>
      <c r="H1" s="166"/>
      <c r="I1" s="166"/>
      <c r="J1" s="166"/>
      <c r="K1" s="158" t="s">
        <v>168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s="1" customFormat="1" ht="21" thickBot="1">
      <c r="A2" s="2"/>
      <c r="B2" s="5" t="s">
        <v>42</v>
      </c>
      <c r="C2" s="136" t="s">
        <v>84</v>
      </c>
      <c r="D2" s="137"/>
      <c r="E2" s="163" t="s">
        <v>59</v>
      </c>
      <c r="F2" s="164"/>
      <c r="G2" s="164"/>
      <c r="H2" s="141" t="s">
        <v>44</v>
      </c>
      <c r="I2" s="142"/>
      <c r="J2" s="142"/>
      <c r="K2" s="126" t="s">
        <v>45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57"/>
      <c r="Y2" s="31"/>
      <c r="Z2" s="151" t="s">
        <v>53</v>
      </c>
    </row>
    <row r="3" spans="1:26" s="1" customFormat="1" ht="150" customHeight="1" thickBot="1">
      <c r="A3" s="2"/>
      <c r="B3" s="5" t="s">
        <v>43</v>
      </c>
      <c r="C3" s="18"/>
      <c r="D3" s="18"/>
      <c r="E3" s="11"/>
      <c r="F3" s="11"/>
      <c r="G3" s="11"/>
      <c r="H3" s="10"/>
      <c r="I3" s="10"/>
      <c r="J3" s="10"/>
      <c r="K3" s="27" t="s">
        <v>119</v>
      </c>
      <c r="L3" s="9" t="s">
        <v>120</v>
      </c>
      <c r="M3" s="9" t="s">
        <v>145</v>
      </c>
      <c r="N3" s="9" t="s">
        <v>146</v>
      </c>
      <c r="O3" s="9" t="s">
        <v>147</v>
      </c>
      <c r="P3" s="9" t="s">
        <v>165</v>
      </c>
      <c r="Q3" s="9" t="s">
        <v>166</v>
      </c>
      <c r="R3" s="9" t="s">
        <v>169</v>
      </c>
      <c r="S3" s="9"/>
      <c r="T3" s="9"/>
      <c r="U3" s="9"/>
      <c r="V3" s="9"/>
      <c r="W3" s="9"/>
      <c r="X3" s="9"/>
      <c r="Y3" s="33" t="s">
        <v>46</v>
      </c>
      <c r="Z3" s="152"/>
    </row>
    <row r="4" spans="1:26" s="1" customFormat="1" ht="27.75" customHeight="1" thickBot="1">
      <c r="A4" s="2" t="s">
        <v>40</v>
      </c>
      <c r="B4" s="4" t="s">
        <v>0</v>
      </c>
      <c r="C4" s="17">
        <f>COUNTIF(C5:C61,"2")</f>
        <v>0</v>
      </c>
      <c r="D4" s="65">
        <f>COUNTIF(D5:D61,"2")</f>
        <v>0</v>
      </c>
      <c r="E4" s="13">
        <f>COUNTIF(E5:E61,"2")</f>
        <v>0</v>
      </c>
      <c r="F4" s="13">
        <f>COUNTIF(F5:F61,"2")</f>
        <v>0</v>
      </c>
      <c r="G4" s="13">
        <f>COUNTIF(G5:G61,"2")</f>
        <v>0</v>
      </c>
      <c r="H4" s="14">
        <f>COUNTIF(H5:H62,"10")</f>
        <v>0</v>
      </c>
      <c r="I4" s="14">
        <f>COUNTIF(I5:I62,"8")</f>
        <v>0</v>
      </c>
      <c r="J4" s="94">
        <f aca="true" t="shared" si="0" ref="J4:P4">COUNTIF(J5:J61,"2")</f>
        <v>0</v>
      </c>
      <c r="K4" s="15">
        <f t="shared" si="0"/>
        <v>16</v>
      </c>
      <c r="L4" s="15">
        <f t="shared" si="0"/>
        <v>2</v>
      </c>
      <c r="M4" s="15">
        <f t="shared" si="0"/>
        <v>1</v>
      </c>
      <c r="N4" s="15">
        <f t="shared" si="0"/>
        <v>0</v>
      </c>
      <c r="O4" s="15">
        <f t="shared" si="0"/>
        <v>0</v>
      </c>
      <c r="P4" s="15">
        <f t="shared" si="0"/>
        <v>0</v>
      </c>
      <c r="Q4" s="15">
        <f aca="true" t="shared" si="1" ref="Q4:X4">COUNTIF(Q5:Q62,"5")</f>
        <v>0</v>
      </c>
      <c r="R4" s="15">
        <f t="shared" si="1"/>
        <v>0</v>
      </c>
      <c r="S4" s="15">
        <f t="shared" si="1"/>
        <v>0</v>
      </c>
      <c r="T4" s="15">
        <f t="shared" si="1"/>
        <v>0</v>
      </c>
      <c r="U4" s="15">
        <f>COUNTIF(U5:U62,"2")</f>
        <v>0</v>
      </c>
      <c r="V4" s="15">
        <f>COUNTIF(V5:V62,"2")</f>
        <v>0</v>
      </c>
      <c r="W4" s="15">
        <f t="shared" si="1"/>
        <v>0</v>
      </c>
      <c r="X4" s="15">
        <f t="shared" si="1"/>
        <v>0</v>
      </c>
      <c r="Y4" s="32">
        <f>SUM(Y5:Y61)</f>
        <v>19</v>
      </c>
      <c r="Z4" s="16"/>
    </row>
    <row r="5" spans="1:26" ht="28.5" customHeight="1" thickBot="1">
      <c r="A5" s="2">
        <v>1</v>
      </c>
      <c r="B5" s="6" t="s">
        <v>1</v>
      </c>
      <c r="C5" s="62"/>
      <c r="D5" s="68"/>
      <c r="E5" s="61"/>
      <c r="F5" s="62"/>
      <c r="G5" s="61"/>
      <c r="H5" s="25"/>
      <c r="I5" s="25"/>
      <c r="J5" s="25"/>
      <c r="K5" s="108" t="s">
        <v>107</v>
      </c>
      <c r="L5" s="8"/>
      <c r="M5" s="21"/>
      <c r="N5" s="8"/>
      <c r="O5" s="3"/>
      <c r="P5" s="8"/>
      <c r="Q5" s="8"/>
      <c r="R5" s="25"/>
      <c r="S5" s="25"/>
      <c r="T5" s="25"/>
      <c r="U5" s="8"/>
      <c r="V5" s="8"/>
      <c r="W5" s="25"/>
      <c r="X5" s="62"/>
      <c r="Y5" s="34">
        <f aca="true" t="shared" si="2" ref="Y5:Y36">COUNTIF(C5:X5,"2")</f>
        <v>0</v>
      </c>
      <c r="Z5" s="12">
        <f aca="true" t="shared" si="3" ref="Z5:Z39">SUM(C5:X5)</f>
        <v>0</v>
      </c>
    </row>
    <row r="6" spans="1:26" ht="28.5" customHeight="1" thickBot="1">
      <c r="A6" s="2">
        <v>2</v>
      </c>
      <c r="B6" s="6" t="s">
        <v>68</v>
      </c>
      <c r="C6" s="62"/>
      <c r="D6" s="68"/>
      <c r="E6" s="61"/>
      <c r="F6" s="62"/>
      <c r="G6" s="61"/>
      <c r="H6" s="25"/>
      <c r="I6" s="25"/>
      <c r="J6" s="25"/>
      <c r="K6" s="108" t="s">
        <v>107</v>
      </c>
      <c r="L6" s="8"/>
      <c r="M6" s="59"/>
      <c r="N6" s="8"/>
      <c r="O6" s="8"/>
      <c r="P6" s="8"/>
      <c r="Q6" s="8"/>
      <c r="R6" s="25"/>
      <c r="S6" s="25"/>
      <c r="T6" s="25"/>
      <c r="U6" s="8"/>
      <c r="V6" s="8"/>
      <c r="W6" s="25"/>
      <c r="X6" s="62"/>
      <c r="Y6" s="34">
        <f t="shared" si="2"/>
        <v>0</v>
      </c>
      <c r="Z6" s="12">
        <f t="shared" si="3"/>
        <v>0</v>
      </c>
    </row>
    <row r="7" spans="1:26" ht="28.5" customHeight="1" thickBot="1">
      <c r="A7" s="2">
        <v>3</v>
      </c>
      <c r="B7" s="6" t="s">
        <v>76</v>
      </c>
      <c r="C7" s="61"/>
      <c r="D7" s="69"/>
      <c r="E7" s="61"/>
      <c r="F7" s="25"/>
      <c r="G7" s="8"/>
      <c r="H7" s="25"/>
      <c r="I7" s="25"/>
      <c r="J7" s="25"/>
      <c r="K7" s="108" t="s">
        <v>107</v>
      </c>
      <c r="L7" s="8"/>
      <c r="M7" s="59"/>
      <c r="N7" s="8"/>
      <c r="O7" s="3"/>
      <c r="P7" s="69"/>
      <c r="Q7" s="69"/>
      <c r="R7" s="69"/>
      <c r="S7" s="69"/>
      <c r="T7" s="69"/>
      <c r="U7" s="69"/>
      <c r="V7" s="69"/>
      <c r="W7" s="69"/>
      <c r="X7" s="69"/>
      <c r="Y7" s="34">
        <f t="shared" si="2"/>
        <v>0</v>
      </c>
      <c r="Z7" s="12">
        <f t="shared" si="3"/>
        <v>0</v>
      </c>
    </row>
    <row r="8" spans="1:26" ht="28.5" customHeight="1" thickBot="1">
      <c r="A8" s="2">
        <v>4</v>
      </c>
      <c r="B8" s="6" t="s">
        <v>2</v>
      </c>
      <c r="C8" s="61"/>
      <c r="D8" s="69"/>
      <c r="E8" s="61"/>
      <c r="F8" s="25"/>
      <c r="G8" s="8"/>
      <c r="H8" s="25"/>
      <c r="I8" s="25"/>
      <c r="J8" s="25"/>
      <c r="K8" s="8">
        <v>2</v>
      </c>
      <c r="L8" s="8"/>
      <c r="M8" s="59"/>
      <c r="N8" s="8"/>
      <c r="O8" s="3"/>
      <c r="P8" s="3"/>
      <c r="Q8" s="3"/>
      <c r="R8" s="3"/>
      <c r="S8" s="3"/>
      <c r="T8" s="3"/>
      <c r="U8" s="3"/>
      <c r="V8" s="3"/>
      <c r="W8" s="3"/>
      <c r="X8" s="69"/>
      <c r="Y8" s="34">
        <f t="shared" si="2"/>
        <v>1</v>
      </c>
      <c r="Z8" s="12">
        <f t="shared" si="3"/>
        <v>2</v>
      </c>
    </row>
    <row r="9" spans="1:26" ht="28.5" customHeight="1" thickBot="1">
      <c r="A9" s="2">
        <v>5</v>
      </c>
      <c r="B9" s="6" t="s">
        <v>3</v>
      </c>
      <c r="C9" s="61"/>
      <c r="D9" s="69"/>
      <c r="E9" s="61"/>
      <c r="F9" s="62"/>
      <c r="G9" s="61"/>
      <c r="H9" s="25"/>
      <c r="I9" s="25"/>
      <c r="J9" s="25"/>
      <c r="K9" s="108" t="s">
        <v>107</v>
      </c>
      <c r="L9" s="8"/>
      <c r="M9" s="59"/>
      <c r="N9" s="8"/>
      <c r="O9" s="3"/>
      <c r="P9" s="8"/>
      <c r="Q9" s="8"/>
      <c r="R9" s="25"/>
      <c r="S9" s="25"/>
      <c r="T9" s="25"/>
      <c r="U9" s="8"/>
      <c r="V9" s="8"/>
      <c r="W9" s="25"/>
      <c r="X9" s="62"/>
      <c r="Y9" s="34">
        <f t="shared" si="2"/>
        <v>0</v>
      </c>
      <c r="Z9" s="12">
        <f t="shared" si="3"/>
        <v>0</v>
      </c>
    </row>
    <row r="10" spans="1:26" ht="28.5" customHeight="1" thickBot="1">
      <c r="A10" s="2">
        <v>6</v>
      </c>
      <c r="B10" s="6" t="s">
        <v>4</v>
      </c>
      <c r="C10" s="62"/>
      <c r="D10" s="68"/>
      <c r="E10" s="61"/>
      <c r="F10" s="62"/>
      <c r="G10" s="61"/>
      <c r="H10" s="25"/>
      <c r="I10" s="25"/>
      <c r="J10" s="25"/>
      <c r="K10" s="108" t="s">
        <v>107</v>
      </c>
      <c r="L10" s="8">
        <v>2</v>
      </c>
      <c r="M10" s="61">
        <v>2</v>
      </c>
      <c r="N10" s="8"/>
      <c r="O10" s="8"/>
      <c r="P10" s="8"/>
      <c r="Q10" s="8"/>
      <c r="R10" s="25"/>
      <c r="S10" s="25"/>
      <c r="T10" s="25"/>
      <c r="U10" s="8"/>
      <c r="V10" s="8"/>
      <c r="W10" s="25"/>
      <c r="X10" s="62"/>
      <c r="Y10" s="34">
        <f t="shared" si="2"/>
        <v>2</v>
      </c>
      <c r="Z10" s="12">
        <f t="shared" si="3"/>
        <v>4</v>
      </c>
    </row>
    <row r="11" spans="1:26" ht="28.5" customHeight="1" thickBot="1">
      <c r="A11" s="4">
        <v>7</v>
      </c>
      <c r="B11" s="59" t="s">
        <v>5</v>
      </c>
      <c r="C11" s="61"/>
      <c r="D11" s="69"/>
      <c r="E11" s="61"/>
      <c r="F11" s="62"/>
      <c r="G11" s="61"/>
      <c r="H11" s="25"/>
      <c r="I11" s="25"/>
      <c r="J11" s="25"/>
      <c r="K11" s="108" t="s">
        <v>107</v>
      </c>
      <c r="L11" s="3"/>
      <c r="M11" s="59"/>
      <c r="N11" s="69"/>
      <c r="O11" s="69"/>
      <c r="P11" s="8"/>
      <c r="Q11" s="8"/>
      <c r="R11" s="25"/>
      <c r="S11" s="25"/>
      <c r="T11" s="25"/>
      <c r="U11" s="8"/>
      <c r="V11" s="8"/>
      <c r="W11" s="25"/>
      <c r="X11" s="62"/>
      <c r="Y11" s="34">
        <f t="shared" si="2"/>
        <v>0</v>
      </c>
      <c r="Z11" s="12">
        <f t="shared" si="3"/>
        <v>0</v>
      </c>
    </row>
    <row r="12" spans="1:26" ht="28.5" customHeight="1" thickBot="1">
      <c r="A12" s="4">
        <v>8</v>
      </c>
      <c r="B12" s="59" t="s">
        <v>73</v>
      </c>
      <c r="C12" s="68"/>
      <c r="D12" s="68"/>
      <c r="E12" s="61"/>
      <c r="F12" s="62"/>
      <c r="G12" s="61"/>
      <c r="H12" s="25"/>
      <c r="I12" s="25"/>
      <c r="J12" s="25"/>
      <c r="K12" s="108" t="s">
        <v>107</v>
      </c>
      <c r="L12" s="3"/>
      <c r="M12" s="61"/>
      <c r="N12" s="8"/>
      <c r="O12" s="8"/>
      <c r="P12" s="8"/>
      <c r="Q12" s="8"/>
      <c r="R12" s="25"/>
      <c r="S12" s="25"/>
      <c r="T12" s="25"/>
      <c r="U12" s="8"/>
      <c r="V12" s="8"/>
      <c r="W12" s="25"/>
      <c r="X12" s="62"/>
      <c r="Y12" s="34">
        <f t="shared" si="2"/>
        <v>0</v>
      </c>
      <c r="Z12" s="12">
        <f t="shared" si="3"/>
        <v>0</v>
      </c>
    </row>
    <row r="13" spans="1:26" ht="28.5" customHeight="1" thickBot="1">
      <c r="A13" s="2">
        <v>9</v>
      </c>
      <c r="B13" s="35" t="s">
        <v>66</v>
      </c>
      <c r="C13" s="98"/>
      <c r="D13" s="107"/>
      <c r="E13" s="61"/>
      <c r="F13" s="62"/>
      <c r="G13" s="61"/>
      <c r="H13" s="25"/>
      <c r="I13" s="25"/>
      <c r="J13" s="25"/>
      <c r="K13" s="108" t="s">
        <v>107</v>
      </c>
      <c r="L13" s="8">
        <v>2</v>
      </c>
      <c r="M13" s="69"/>
      <c r="N13" s="8"/>
      <c r="O13" s="69"/>
      <c r="P13" s="8"/>
      <c r="Q13" s="8"/>
      <c r="R13" s="25"/>
      <c r="S13" s="25"/>
      <c r="T13" s="25"/>
      <c r="U13" s="8"/>
      <c r="V13" s="8"/>
      <c r="W13" s="25"/>
      <c r="X13" s="62"/>
      <c r="Y13" s="34">
        <f t="shared" si="2"/>
        <v>1</v>
      </c>
      <c r="Z13" s="12">
        <f t="shared" si="3"/>
        <v>2</v>
      </c>
    </row>
    <row r="14" spans="1:26" ht="28.5" customHeight="1" thickBot="1">
      <c r="A14" s="2">
        <v>10</v>
      </c>
      <c r="B14" s="6" t="s">
        <v>39</v>
      </c>
      <c r="C14" s="62"/>
      <c r="D14" s="68"/>
      <c r="E14" s="61"/>
      <c r="F14" s="62"/>
      <c r="G14" s="61"/>
      <c r="H14" s="25"/>
      <c r="I14" s="25"/>
      <c r="J14" s="25"/>
      <c r="K14" s="8">
        <v>2</v>
      </c>
      <c r="L14" s="8"/>
      <c r="M14" s="59"/>
      <c r="N14" s="8"/>
      <c r="O14" s="8"/>
      <c r="P14" s="8"/>
      <c r="Q14" s="8"/>
      <c r="R14" s="25"/>
      <c r="S14" s="25"/>
      <c r="T14" s="25"/>
      <c r="U14" s="8"/>
      <c r="V14" s="8"/>
      <c r="W14" s="25"/>
      <c r="X14" s="62"/>
      <c r="Y14" s="34">
        <f t="shared" si="2"/>
        <v>1</v>
      </c>
      <c r="Z14" s="12">
        <f t="shared" si="3"/>
        <v>2</v>
      </c>
    </row>
    <row r="15" spans="1:26" s="70" customFormat="1" ht="28.5" customHeight="1" thickBot="1">
      <c r="A15" s="2">
        <v>11</v>
      </c>
      <c r="B15" s="6" t="s">
        <v>71</v>
      </c>
      <c r="C15" s="62"/>
      <c r="D15" s="68"/>
      <c r="E15" s="8"/>
      <c r="F15" s="8"/>
      <c r="G15" s="8"/>
      <c r="H15" s="25"/>
      <c r="I15" s="6"/>
      <c r="J15" s="6"/>
      <c r="K15" s="108" t="s">
        <v>107</v>
      </c>
      <c r="L15" s="8"/>
      <c r="M15" s="5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34">
        <f t="shared" si="2"/>
        <v>0</v>
      </c>
      <c r="Z15" s="12">
        <f t="shared" si="3"/>
        <v>0</v>
      </c>
    </row>
    <row r="16" spans="1:26" s="70" customFormat="1" ht="28.5" customHeight="1" thickBot="1">
      <c r="A16" s="2">
        <v>12</v>
      </c>
      <c r="B16" s="6" t="s">
        <v>6</v>
      </c>
      <c r="C16" s="25"/>
      <c r="D16" s="26"/>
      <c r="E16" s="59"/>
      <c r="F16" s="26"/>
      <c r="G16" s="3"/>
      <c r="H16" s="25"/>
      <c r="I16" s="25"/>
      <c r="J16" s="25"/>
      <c r="K16" s="108" t="s">
        <v>107</v>
      </c>
      <c r="L16" s="8"/>
      <c r="M16" s="3"/>
      <c r="N16" s="8"/>
      <c r="O16" s="3"/>
      <c r="P16" s="8"/>
      <c r="Q16" s="3"/>
      <c r="R16" s="26"/>
      <c r="S16" s="26"/>
      <c r="T16" s="26"/>
      <c r="U16" s="3"/>
      <c r="V16" s="3"/>
      <c r="W16" s="26"/>
      <c r="X16" s="3"/>
      <c r="Y16" s="34">
        <f t="shared" si="2"/>
        <v>0</v>
      </c>
      <c r="Z16" s="12">
        <f t="shared" si="3"/>
        <v>0</v>
      </c>
    </row>
    <row r="17" spans="1:26" ht="28.5" customHeight="1" thickBot="1">
      <c r="A17" s="2">
        <v>13</v>
      </c>
      <c r="B17" s="6" t="s">
        <v>7</v>
      </c>
      <c r="C17" s="25"/>
      <c r="D17" s="26"/>
      <c r="E17" s="69"/>
      <c r="F17" s="26"/>
      <c r="G17" s="3"/>
      <c r="H17" s="25"/>
      <c r="I17" s="25"/>
      <c r="J17" s="25"/>
      <c r="K17" s="108" t="s">
        <v>107</v>
      </c>
      <c r="L17" s="8"/>
      <c r="M17" s="3"/>
      <c r="N17" s="8"/>
      <c r="O17" s="3"/>
      <c r="P17" s="8"/>
      <c r="Q17" s="3"/>
      <c r="R17" s="26"/>
      <c r="S17" s="26"/>
      <c r="T17" s="26"/>
      <c r="U17" s="3"/>
      <c r="V17" s="3"/>
      <c r="W17" s="26"/>
      <c r="X17" s="3"/>
      <c r="Y17" s="34">
        <f t="shared" si="2"/>
        <v>0</v>
      </c>
      <c r="Z17" s="12">
        <f t="shared" si="3"/>
        <v>0</v>
      </c>
    </row>
    <row r="18" spans="1:26" ht="28.5" customHeight="1" thickBot="1">
      <c r="A18" s="2">
        <v>14</v>
      </c>
      <c r="B18" s="6" t="s">
        <v>77</v>
      </c>
      <c r="C18" s="61"/>
      <c r="D18" s="69"/>
      <c r="E18" s="61"/>
      <c r="F18" s="62"/>
      <c r="G18" s="61"/>
      <c r="H18" s="25"/>
      <c r="I18" s="25"/>
      <c r="J18" s="25"/>
      <c r="K18" s="108" t="s">
        <v>107</v>
      </c>
      <c r="L18" s="8"/>
      <c r="M18" s="61"/>
      <c r="N18" s="8"/>
      <c r="O18" s="8"/>
      <c r="P18" s="8"/>
      <c r="Q18" s="8"/>
      <c r="R18" s="25"/>
      <c r="S18" s="25"/>
      <c r="T18" s="25"/>
      <c r="U18" s="8"/>
      <c r="V18" s="8"/>
      <c r="W18" s="25"/>
      <c r="X18" s="62"/>
      <c r="Y18" s="34">
        <f t="shared" si="2"/>
        <v>0</v>
      </c>
      <c r="Z18" s="12">
        <f t="shared" si="3"/>
        <v>0</v>
      </c>
    </row>
    <row r="19" spans="1:26" ht="28.5" customHeight="1" thickBot="1">
      <c r="A19" s="2">
        <v>15</v>
      </c>
      <c r="B19" s="6" t="s">
        <v>8</v>
      </c>
      <c r="C19" s="61"/>
      <c r="D19" s="69"/>
      <c r="E19" s="61"/>
      <c r="F19" s="62"/>
      <c r="G19" s="61"/>
      <c r="H19" s="25"/>
      <c r="I19" s="25"/>
      <c r="J19" s="25"/>
      <c r="K19" s="8">
        <v>2</v>
      </c>
      <c r="L19" s="8"/>
      <c r="M19" s="61"/>
      <c r="N19" s="8"/>
      <c r="O19" s="8"/>
      <c r="P19" s="8"/>
      <c r="Q19" s="8"/>
      <c r="R19" s="25"/>
      <c r="S19" s="25"/>
      <c r="T19" s="25"/>
      <c r="U19" s="8"/>
      <c r="V19" s="8"/>
      <c r="W19" s="25"/>
      <c r="X19" s="62"/>
      <c r="Y19" s="34">
        <f t="shared" si="2"/>
        <v>1</v>
      </c>
      <c r="Z19" s="12">
        <f t="shared" si="3"/>
        <v>2</v>
      </c>
    </row>
    <row r="20" spans="1:26" ht="28.5" customHeight="1" thickBot="1">
      <c r="A20" s="2">
        <v>16</v>
      </c>
      <c r="B20" s="6" t="s">
        <v>9</v>
      </c>
      <c r="C20" s="62"/>
      <c r="D20" s="68"/>
      <c r="E20" s="61"/>
      <c r="F20" s="62"/>
      <c r="G20" s="61"/>
      <c r="H20" s="25"/>
      <c r="I20" s="25"/>
      <c r="J20" s="25"/>
      <c r="K20" s="108" t="s">
        <v>107</v>
      </c>
      <c r="L20" s="8"/>
      <c r="M20" s="61"/>
      <c r="N20" s="61"/>
      <c r="O20" s="61"/>
      <c r="P20" s="8"/>
      <c r="Q20" s="8"/>
      <c r="R20" s="25"/>
      <c r="S20" s="25"/>
      <c r="T20" s="25"/>
      <c r="U20" s="8"/>
      <c r="V20" s="8"/>
      <c r="W20" s="25"/>
      <c r="X20" s="62"/>
      <c r="Y20" s="34">
        <f t="shared" si="2"/>
        <v>0</v>
      </c>
      <c r="Z20" s="12">
        <f t="shared" si="3"/>
        <v>0</v>
      </c>
    </row>
    <row r="21" spans="1:26" ht="28.5" customHeight="1" thickBot="1">
      <c r="A21" s="2">
        <v>17</v>
      </c>
      <c r="B21" s="6" t="s">
        <v>10</v>
      </c>
      <c r="C21" s="62"/>
      <c r="D21" s="68"/>
      <c r="E21" s="8"/>
      <c r="F21" s="8"/>
      <c r="G21" s="8"/>
      <c r="H21" s="25"/>
      <c r="I21" s="25"/>
      <c r="J21" s="25"/>
      <c r="K21" s="108" t="s">
        <v>107</v>
      </c>
      <c r="L21" s="8"/>
      <c r="M21" s="61"/>
      <c r="N21" s="8"/>
      <c r="O21" s="8"/>
      <c r="P21" s="8"/>
      <c r="Q21" s="3"/>
      <c r="R21" s="26"/>
      <c r="S21" s="26"/>
      <c r="T21" s="26"/>
      <c r="U21" s="3"/>
      <c r="V21" s="3"/>
      <c r="W21" s="26"/>
      <c r="X21" s="69"/>
      <c r="Y21" s="34">
        <f t="shared" si="2"/>
        <v>0</v>
      </c>
      <c r="Z21" s="12">
        <f t="shared" si="3"/>
        <v>0</v>
      </c>
    </row>
    <row r="22" spans="1:26" ht="28.5" customHeight="1" thickBot="1">
      <c r="A22" s="2">
        <v>18</v>
      </c>
      <c r="B22" s="6" t="s">
        <v>11</v>
      </c>
      <c r="C22" s="61"/>
      <c r="D22" s="69"/>
      <c r="E22" s="61"/>
      <c r="F22" s="62"/>
      <c r="G22" s="61"/>
      <c r="H22" s="25"/>
      <c r="I22" s="25"/>
      <c r="J22" s="25"/>
      <c r="K22" s="108" t="s">
        <v>107</v>
      </c>
      <c r="L22" s="8"/>
      <c r="M22" s="59"/>
      <c r="N22" s="8"/>
      <c r="O22" s="3"/>
      <c r="P22" s="8"/>
      <c r="Q22" s="8"/>
      <c r="R22" s="25"/>
      <c r="S22" s="25"/>
      <c r="T22" s="25"/>
      <c r="U22" s="8"/>
      <c r="V22" s="8"/>
      <c r="W22" s="25"/>
      <c r="X22" s="62"/>
      <c r="Y22" s="34">
        <f t="shared" si="2"/>
        <v>0</v>
      </c>
      <c r="Z22" s="12">
        <f t="shared" si="3"/>
        <v>0</v>
      </c>
    </row>
    <row r="23" spans="1:26" ht="28.5" customHeight="1" thickBot="1">
      <c r="A23" s="2">
        <v>19</v>
      </c>
      <c r="B23" s="6" t="s">
        <v>12</v>
      </c>
      <c r="C23" s="62"/>
      <c r="D23" s="68"/>
      <c r="E23" s="61"/>
      <c r="F23" s="62"/>
      <c r="G23" s="61"/>
      <c r="H23" s="25"/>
      <c r="I23" s="25"/>
      <c r="J23" s="25"/>
      <c r="K23" s="108" t="s">
        <v>107</v>
      </c>
      <c r="L23" s="8"/>
      <c r="M23" s="59"/>
      <c r="N23" s="8"/>
      <c r="O23" s="3"/>
      <c r="P23" s="8"/>
      <c r="Q23" s="8"/>
      <c r="R23" s="25"/>
      <c r="S23" s="25"/>
      <c r="T23" s="25"/>
      <c r="U23" s="8"/>
      <c r="V23" s="8"/>
      <c r="W23" s="25"/>
      <c r="X23" s="62"/>
      <c r="Y23" s="34">
        <f t="shared" si="2"/>
        <v>0</v>
      </c>
      <c r="Z23" s="12">
        <f t="shared" si="3"/>
        <v>0</v>
      </c>
    </row>
    <row r="24" spans="1:26" ht="28.5" customHeight="1" thickBot="1">
      <c r="A24" s="2">
        <v>20</v>
      </c>
      <c r="B24" s="6" t="s">
        <v>13</v>
      </c>
      <c r="C24" s="62"/>
      <c r="D24" s="68"/>
      <c r="E24" s="61"/>
      <c r="F24" s="62"/>
      <c r="G24" s="61"/>
      <c r="H24" s="25"/>
      <c r="I24" s="25"/>
      <c r="J24" s="25"/>
      <c r="K24" s="8">
        <v>2</v>
      </c>
      <c r="L24" s="8"/>
      <c r="M24" s="22"/>
      <c r="N24" s="8"/>
      <c r="O24" s="3"/>
      <c r="P24" s="3"/>
      <c r="Q24" s="3"/>
      <c r="R24" s="3"/>
      <c r="S24" s="3"/>
      <c r="T24" s="3"/>
      <c r="U24" s="3"/>
      <c r="V24" s="3"/>
      <c r="W24" s="3"/>
      <c r="X24" s="62"/>
      <c r="Y24" s="34">
        <f t="shared" si="2"/>
        <v>1</v>
      </c>
      <c r="Z24" s="12">
        <f t="shared" si="3"/>
        <v>2</v>
      </c>
    </row>
    <row r="25" spans="1:26" ht="28.5" customHeight="1" thickBot="1">
      <c r="A25" s="2">
        <v>21</v>
      </c>
      <c r="B25" s="6" t="s">
        <v>14</v>
      </c>
      <c r="C25" s="61"/>
      <c r="D25" s="69"/>
      <c r="E25" s="61"/>
      <c r="F25" s="62"/>
      <c r="G25" s="61"/>
      <c r="H25" s="25"/>
      <c r="I25" s="25"/>
      <c r="J25" s="25"/>
      <c r="K25" s="8">
        <v>2</v>
      </c>
      <c r="L25" s="8"/>
      <c r="M25" s="22"/>
      <c r="N25" s="8"/>
      <c r="O25" s="3"/>
      <c r="P25" s="3"/>
      <c r="Q25" s="3"/>
      <c r="R25" s="3"/>
      <c r="S25" s="3"/>
      <c r="T25" s="3"/>
      <c r="U25" s="3"/>
      <c r="V25" s="3"/>
      <c r="W25" s="3"/>
      <c r="X25" s="62"/>
      <c r="Y25" s="34">
        <f t="shared" si="2"/>
        <v>1</v>
      </c>
      <c r="Z25" s="12">
        <f t="shared" si="3"/>
        <v>2</v>
      </c>
    </row>
    <row r="26" spans="1:26" ht="28.5" customHeight="1" thickBot="1">
      <c r="A26" s="2">
        <v>22</v>
      </c>
      <c r="B26" s="6" t="s">
        <v>15</v>
      </c>
      <c r="C26" s="61"/>
      <c r="D26" s="69"/>
      <c r="E26" s="8"/>
      <c r="F26" s="8"/>
      <c r="G26" s="8"/>
      <c r="H26" s="25"/>
      <c r="I26" s="25"/>
      <c r="J26" s="25"/>
      <c r="K26" s="108" t="s">
        <v>107</v>
      </c>
      <c r="L26" s="8"/>
      <c r="M26" s="22"/>
      <c r="N26" s="8"/>
      <c r="O26" s="3"/>
      <c r="P26" s="3"/>
      <c r="Q26" s="3"/>
      <c r="R26" s="3"/>
      <c r="S26" s="3"/>
      <c r="T26" s="3"/>
      <c r="U26" s="3"/>
      <c r="V26" s="3"/>
      <c r="W26" s="3"/>
      <c r="X26" s="62"/>
      <c r="Y26" s="34">
        <f t="shared" si="2"/>
        <v>0</v>
      </c>
      <c r="Z26" s="12">
        <f t="shared" si="3"/>
        <v>0</v>
      </c>
    </row>
    <row r="27" spans="1:26" ht="28.5" customHeight="1" thickBot="1">
      <c r="A27" s="2">
        <v>23</v>
      </c>
      <c r="B27" s="6" t="s">
        <v>16</v>
      </c>
      <c r="C27" s="61"/>
      <c r="D27" s="69"/>
      <c r="E27" s="61"/>
      <c r="F27" s="62"/>
      <c r="G27" s="61"/>
      <c r="H27" s="25"/>
      <c r="I27" s="25"/>
      <c r="J27" s="25"/>
      <c r="K27" s="108" t="s">
        <v>107</v>
      </c>
      <c r="L27" s="8"/>
      <c r="M27" s="22"/>
      <c r="N27" s="8"/>
      <c r="O27" s="3"/>
      <c r="P27" s="8"/>
      <c r="Q27" s="8"/>
      <c r="R27" s="25"/>
      <c r="S27" s="25"/>
      <c r="T27" s="25"/>
      <c r="U27" s="8"/>
      <c r="V27" s="8"/>
      <c r="W27" s="25"/>
      <c r="X27" s="62"/>
      <c r="Y27" s="34">
        <f t="shared" si="2"/>
        <v>0</v>
      </c>
      <c r="Z27" s="12">
        <f t="shared" si="3"/>
        <v>0</v>
      </c>
    </row>
    <row r="28" spans="1:26" ht="28.5" customHeight="1" thickBot="1">
      <c r="A28" s="2">
        <v>24</v>
      </c>
      <c r="B28" s="6" t="s">
        <v>17</v>
      </c>
      <c r="C28" s="61"/>
      <c r="D28" s="69"/>
      <c r="E28" s="61"/>
      <c r="F28" s="62"/>
      <c r="G28" s="61"/>
      <c r="H28" s="25"/>
      <c r="I28" s="25"/>
      <c r="J28" s="25"/>
      <c r="K28" s="108" t="s">
        <v>107</v>
      </c>
      <c r="L28" s="8"/>
      <c r="M28" s="61"/>
      <c r="N28" s="8"/>
      <c r="O28" s="8"/>
      <c r="P28" s="8"/>
      <c r="Q28" s="8"/>
      <c r="R28" s="25"/>
      <c r="S28" s="25"/>
      <c r="T28" s="25"/>
      <c r="U28" s="8"/>
      <c r="V28" s="8"/>
      <c r="W28" s="25"/>
      <c r="X28" s="62"/>
      <c r="Y28" s="34">
        <f t="shared" si="2"/>
        <v>0</v>
      </c>
      <c r="Z28" s="12">
        <f t="shared" si="3"/>
        <v>0</v>
      </c>
    </row>
    <row r="29" spans="1:26" ht="28.5" customHeight="1" thickBot="1">
      <c r="A29" s="2">
        <v>25</v>
      </c>
      <c r="B29" s="6" t="s">
        <v>18</v>
      </c>
      <c r="C29" s="62"/>
      <c r="D29" s="68"/>
      <c r="E29" s="61"/>
      <c r="F29" s="62"/>
      <c r="G29" s="61"/>
      <c r="H29" s="25"/>
      <c r="I29" s="25"/>
      <c r="J29" s="25"/>
      <c r="K29" s="108" t="s">
        <v>107</v>
      </c>
      <c r="L29" s="8"/>
      <c r="M29" s="61"/>
      <c r="N29" s="8"/>
      <c r="O29" s="8"/>
      <c r="P29" s="8"/>
      <c r="Q29" s="8"/>
      <c r="R29" s="25"/>
      <c r="S29" s="25"/>
      <c r="T29" s="25"/>
      <c r="U29" s="8"/>
      <c r="V29" s="8"/>
      <c r="W29" s="25"/>
      <c r="X29" s="62"/>
      <c r="Y29" s="34">
        <f t="shared" si="2"/>
        <v>0</v>
      </c>
      <c r="Z29" s="12">
        <f t="shared" si="3"/>
        <v>0</v>
      </c>
    </row>
    <row r="30" spans="1:26" ht="28.5" customHeight="1" thickBot="1">
      <c r="A30" s="2">
        <v>26</v>
      </c>
      <c r="B30" s="6" t="s">
        <v>19</v>
      </c>
      <c r="C30" s="62"/>
      <c r="D30" s="68"/>
      <c r="E30" s="61"/>
      <c r="F30" s="62"/>
      <c r="G30" s="61"/>
      <c r="H30" s="25"/>
      <c r="I30" s="25"/>
      <c r="J30" s="25"/>
      <c r="K30" s="8">
        <v>2</v>
      </c>
      <c r="L30" s="8"/>
      <c r="M30" s="61"/>
      <c r="N30" s="8"/>
      <c r="O30" s="8"/>
      <c r="P30" s="8"/>
      <c r="Q30" s="8"/>
      <c r="R30" s="25"/>
      <c r="S30" s="25"/>
      <c r="T30" s="25"/>
      <c r="U30" s="8"/>
      <c r="V30" s="8"/>
      <c r="W30" s="25"/>
      <c r="X30" s="62"/>
      <c r="Y30" s="34">
        <f t="shared" si="2"/>
        <v>1</v>
      </c>
      <c r="Z30" s="12">
        <f t="shared" si="3"/>
        <v>2</v>
      </c>
    </row>
    <row r="31" spans="1:26" ht="28.5" customHeight="1" thickBot="1">
      <c r="A31" s="2">
        <v>27</v>
      </c>
      <c r="B31" s="6" t="s">
        <v>20</v>
      </c>
      <c r="C31" s="62"/>
      <c r="D31" s="68"/>
      <c r="E31" s="61"/>
      <c r="F31" s="62"/>
      <c r="G31" s="61"/>
      <c r="H31" s="25"/>
      <c r="I31" s="25"/>
      <c r="J31" s="25"/>
      <c r="K31" s="108" t="s">
        <v>107</v>
      </c>
      <c r="L31" s="8"/>
      <c r="M31" s="59"/>
      <c r="N31" s="8"/>
      <c r="O31" s="3"/>
      <c r="P31" s="8"/>
      <c r="Q31" s="8"/>
      <c r="R31" s="25"/>
      <c r="S31" s="25"/>
      <c r="T31" s="25"/>
      <c r="U31" s="8"/>
      <c r="V31" s="8"/>
      <c r="W31" s="25"/>
      <c r="X31" s="62"/>
      <c r="Y31" s="34">
        <f t="shared" si="2"/>
        <v>0</v>
      </c>
      <c r="Z31" s="12">
        <f t="shared" si="3"/>
        <v>0</v>
      </c>
    </row>
    <row r="32" spans="1:26" ht="28.5" customHeight="1" thickBot="1">
      <c r="A32" s="2">
        <v>28</v>
      </c>
      <c r="B32" s="6" t="s">
        <v>104</v>
      </c>
      <c r="C32" s="62"/>
      <c r="D32" s="68"/>
      <c r="E32" s="61"/>
      <c r="F32" s="62"/>
      <c r="G32" s="61"/>
      <c r="H32" s="25"/>
      <c r="I32" s="25"/>
      <c r="J32" s="25"/>
      <c r="K32" s="8">
        <v>2</v>
      </c>
      <c r="L32" s="8"/>
      <c r="M32" s="22"/>
      <c r="N32" s="8"/>
      <c r="O32" s="3"/>
      <c r="P32" s="8"/>
      <c r="Q32" s="8"/>
      <c r="R32" s="25"/>
      <c r="S32" s="25"/>
      <c r="T32" s="25"/>
      <c r="U32" s="8"/>
      <c r="V32" s="8"/>
      <c r="W32" s="25"/>
      <c r="X32" s="62"/>
      <c r="Y32" s="34">
        <f t="shared" si="2"/>
        <v>1</v>
      </c>
      <c r="Z32" s="12">
        <f t="shared" si="3"/>
        <v>2</v>
      </c>
    </row>
    <row r="33" spans="1:26" ht="28.5" customHeight="1" thickBot="1">
      <c r="A33" s="2">
        <v>29</v>
      </c>
      <c r="B33" s="6" t="s">
        <v>78</v>
      </c>
      <c r="C33" s="62"/>
      <c r="D33" s="68"/>
      <c r="E33" s="61"/>
      <c r="F33" s="62"/>
      <c r="G33" s="61"/>
      <c r="H33" s="25"/>
      <c r="I33" s="25"/>
      <c r="J33" s="25"/>
      <c r="K33" s="108" t="s">
        <v>107</v>
      </c>
      <c r="L33" s="8"/>
      <c r="M33" s="61"/>
      <c r="N33" s="8"/>
      <c r="O33" s="8"/>
      <c r="P33" s="8"/>
      <c r="Q33" s="8"/>
      <c r="R33" s="25"/>
      <c r="S33" s="25"/>
      <c r="T33" s="25"/>
      <c r="U33" s="8"/>
      <c r="V33" s="8"/>
      <c r="W33" s="25"/>
      <c r="X33" s="62"/>
      <c r="Y33" s="34">
        <f t="shared" si="2"/>
        <v>0</v>
      </c>
      <c r="Z33" s="12">
        <f t="shared" si="3"/>
        <v>0</v>
      </c>
    </row>
    <row r="34" spans="1:26" ht="28.5" customHeight="1" thickBot="1">
      <c r="A34" s="2">
        <v>30</v>
      </c>
      <c r="B34" s="6" t="s">
        <v>79</v>
      </c>
      <c r="C34" s="62"/>
      <c r="D34" s="68"/>
      <c r="E34" s="61"/>
      <c r="F34" s="62"/>
      <c r="G34" s="61"/>
      <c r="H34" s="25"/>
      <c r="I34" s="25"/>
      <c r="J34" s="25"/>
      <c r="K34" s="108" t="s">
        <v>107</v>
      </c>
      <c r="L34" s="8"/>
      <c r="M34" s="59"/>
      <c r="N34" s="8"/>
      <c r="O34" s="3"/>
      <c r="P34" s="8"/>
      <c r="Q34" s="8"/>
      <c r="R34" s="25"/>
      <c r="S34" s="25"/>
      <c r="T34" s="25"/>
      <c r="U34" s="8"/>
      <c r="V34" s="69"/>
      <c r="W34" s="69"/>
      <c r="X34" s="62"/>
      <c r="Y34" s="34">
        <f t="shared" si="2"/>
        <v>0</v>
      </c>
      <c r="Z34" s="12">
        <f t="shared" si="3"/>
        <v>0</v>
      </c>
    </row>
    <row r="35" spans="1:26" ht="28.5" customHeight="1" thickBot="1">
      <c r="A35" s="2">
        <v>31</v>
      </c>
      <c r="B35" s="6" t="s">
        <v>101</v>
      </c>
      <c r="C35" s="62"/>
      <c r="D35" s="68"/>
      <c r="E35" s="61"/>
      <c r="F35" s="62"/>
      <c r="G35" s="61"/>
      <c r="H35" s="25"/>
      <c r="I35" s="25"/>
      <c r="J35" s="25"/>
      <c r="K35" s="8">
        <v>2</v>
      </c>
      <c r="L35" s="3"/>
      <c r="M35" s="69"/>
      <c r="N35" s="8"/>
      <c r="O35" s="3"/>
      <c r="P35" s="8"/>
      <c r="Q35" s="8"/>
      <c r="R35" s="25"/>
      <c r="S35" s="25"/>
      <c r="T35" s="25"/>
      <c r="U35" s="8"/>
      <c r="V35" s="3"/>
      <c r="W35" s="3"/>
      <c r="X35" s="62"/>
      <c r="Y35" s="34">
        <f t="shared" si="2"/>
        <v>1</v>
      </c>
      <c r="Z35" s="12">
        <f t="shared" si="3"/>
        <v>2</v>
      </c>
    </row>
    <row r="36" spans="1:26" ht="28.5" customHeight="1" thickBot="1">
      <c r="A36" s="2">
        <v>32</v>
      </c>
      <c r="B36" s="6" t="s">
        <v>21</v>
      </c>
      <c r="C36" s="62"/>
      <c r="D36" s="68"/>
      <c r="E36" s="61"/>
      <c r="F36" s="62"/>
      <c r="G36" s="61"/>
      <c r="H36" s="25"/>
      <c r="I36" s="25"/>
      <c r="J36" s="25"/>
      <c r="K36" s="108" t="s">
        <v>107</v>
      </c>
      <c r="L36" s="3"/>
      <c r="M36" s="69"/>
      <c r="N36" s="8"/>
      <c r="O36" s="3"/>
      <c r="P36" s="3"/>
      <c r="Q36" s="3"/>
      <c r="R36" s="3"/>
      <c r="S36" s="3"/>
      <c r="T36" s="3"/>
      <c r="U36" s="3"/>
      <c r="V36" s="3"/>
      <c r="W36" s="3"/>
      <c r="X36" s="62"/>
      <c r="Y36" s="34">
        <f t="shared" si="2"/>
        <v>0</v>
      </c>
      <c r="Z36" s="12">
        <f t="shared" si="3"/>
        <v>0</v>
      </c>
    </row>
    <row r="37" spans="1:26" ht="28.5" customHeight="1" thickBot="1">
      <c r="A37" s="2">
        <v>33</v>
      </c>
      <c r="B37" s="6" t="s">
        <v>22</v>
      </c>
      <c r="C37" s="61"/>
      <c r="D37" s="69"/>
      <c r="E37" s="61"/>
      <c r="F37" s="62"/>
      <c r="G37" s="61"/>
      <c r="H37" s="25"/>
      <c r="I37" s="25"/>
      <c r="J37" s="25"/>
      <c r="K37" s="108" t="s">
        <v>107</v>
      </c>
      <c r="L37" s="3"/>
      <c r="M37" s="61"/>
      <c r="N37" s="8"/>
      <c r="O37" s="8"/>
      <c r="P37" s="8"/>
      <c r="Q37" s="8"/>
      <c r="R37" s="25"/>
      <c r="S37" s="25"/>
      <c r="T37" s="25"/>
      <c r="U37" s="8"/>
      <c r="V37" s="8"/>
      <c r="W37" s="25"/>
      <c r="X37" s="62"/>
      <c r="Y37" s="34">
        <f aca="true" t="shared" si="4" ref="Y37:Y61">COUNTIF(C37:X37,"2")</f>
        <v>0</v>
      </c>
      <c r="Z37" s="12">
        <f t="shared" si="3"/>
        <v>0</v>
      </c>
    </row>
    <row r="38" spans="1:26" ht="28.5" customHeight="1" thickBot="1">
      <c r="A38" s="2">
        <v>34</v>
      </c>
      <c r="B38" s="6" t="s">
        <v>105</v>
      </c>
      <c r="C38" s="62"/>
      <c r="D38" s="68"/>
      <c r="E38" s="61"/>
      <c r="F38" s="62"/>
      <c r="G38" s="61"/>
      <c r="H38" s="25"/>
      <c r="I38" s="25"/>
      <c r="J38" s="25"/>
      <c r="K38" s="108" t="s">
        <v>107</v>
      </c>
      <c r="L38" s="8"/>
      <c r="M38" s="61"/>
      <c r="N38" s="8"/>
      <c r="O38" s="8"/>
      <c r="P38" s="8"/>
      <c r="Q38" s="8"/>
      <c r="R38" s="25"/>
      <c r="S38" s="25"/>
      <c r="T38" s="25"/>
      <c r="U38" s="8"/>
      <c r="V38" s="8"/>
      <c r="W38" s="25"/>
      <c r="X38" s="62"/>
      <c r="Y38" s="34">
        <f t="shared" si="4"/>
        <v>0</v>
      </c>
      <c r="Z38" s="12">
        <f t="shared" si="3"/>
        <v>0</v>
      </c>
    </row>
    <row r="39" spans="1:26" ht="28.5" customHeight="1" thickBot="1">
      <c r="A39" s="2">
        <v>35</v>
      </c>
      <c r="B39" s="6" t="s">
        <v>103</v>
      </c>
      <c r="C39" s="61"/>
      <c r="D39" s="69"/>
      <c r="E39" s="61"/>
      <c r="F39" s="62"/>
      <c r="G39" s="61"/>
      <c r="H39" s="25"/>
      <c r="I39" s="25"/>
      <c r="J39" s="3"/>
      <c r="K39" s="61">
        <v>2</v>
      </c>
      <c r="L39" s="8"/>
      <c r="M39" s="5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34">
        <f t="shared" si="4"/>
        <v>1</v>
      </c>
      <c r="Z39" s="12">
        <f t="shared" si="3"/>
        <v>2</v>
      </c>
    </row>
    <row r="40" spans="1:26" ht="28.5" customHeight="1" thickBot="1">
      <c r="A40" s="2">
        <v>36</v>
      </c>
      <c r="B40" s="6" t="s">
        <v>23</v>
      </c>
      <c r="C40" s="61"/>
      <c r="D40" s="69"/>
      <c r="E40" s="61"/>
      <c r="F40" s="62"/>
      <c r="G40" s="61"/>
      <c r="H40" s="93"/>
      <c r="I40" s="8"/>
      <c r="J40" s="85"/>
      <c r="K40" s="8">
        <v>2</v>
      </c>
      <c r="L40" s="3"/>
      <c r="M40" s="59"/>
      <c r="N40" s="8"/>
      <c r="O40" s="3"/>
      <c r="P40" s="8"/>
      <c r="Q40" s="8"/>
      <c r="R40" s="25"/>
      <c r="S40" s="25"/>
      <c r="T40" s="25"/>
      <c r="U40" s="8"/>
      <c r="V40" s="8"/>
      <c r="W40" s="25"/>
      <c r="X40" s="62"/>
      <c r="Y40" s="34">
        <f t="shared" si="4"/>
        <v>1</v>
      </c>
      <c r="Z40" s="12">
        <f aca="true" t="shared" si="5" ref="Z40:Z61">SUM(C40:X40)</f>
        <v>2</v>
      </c>
    </row>
    <row r="41" spans="1:26" ht="28.5" customHeight="1" thickBot="1">
      <c r="A41" s="2">
        <v>37</v>
      </c>
      <c r="B41" s="6" t="s">
        <v>24</v>
      </c>
      <c r="C41" s="62"/>
      <c r="D41" s="68"/>
      <c r="E41" s="61"/>
      <c r="F41" s="62"/>
      <c r="G41" s="61"/>
      <c r="H41" s="25"/>
      <c r="I41" s="25"/>
      <c r="J41" s="25"/>
      <c r="K41" s="108" t="s">
        <v>107</v>
      </c>
      <c r="L41" s="8"/>
      <c r="M41" s="61"/>
      <c r="N41" s="8"/>
      <c r="O41" s="8"/>
      <c r="P41" s="8"/>
      <c r="Q41" s="8"/>
      <c r="R41" s="25"/>
      <c r="S41" s="25"/>
      <c r="T41" s="25"/>
      <c r="U41" s="8"/>
      <c r="V41" s="8"/>
      <c r="W41" s="25"/>
      <c r="X41" s="62"/>
      <c r="Y41" s="34">
        <f t="shared" si="4"/>
        <v>0</v>
      </c>
      <c r="Z41" s="12">
        <f t="shared" si="5"/>
        <v>0</v>
      </c>
    </row>
    <row r="42" spans="1:26" ht="28.5" customHeight="1" thickBot="1">
      <c r="A42" s="2">
        <v>38</v>
      </c>
      <c r="B42" s="6" t="s">
        <v>25</v>
      </c>
      <c r="C42" s="61"/>
      <c r="D42" s="69"/>
      <c r="E42" s="61"/>
      <c r="F42" s="62"/>
      <c r="G42" s="61"/>
      <c r="H42" s="8"/>
      <c r="I42" s="35"/>
      <c r="J42" s="25"/>
      <c r="K42" s="8">
        <v>2</v>
      </c>
      <c r="L42" s="8"/>
      <c r="M42" s="59"/>
      <c r="N42" s="69"/>
      <c r="O42" s="69"/>
      <c r="P42" s="8"/>
      <c r="Q42" s="3"/>
      <c r="R42" s="26"/>
      <c r="S42" s="26"/>
      <c r="T42" s="26"/>
      <c r="U42" s="3"/>
      <c r="V42" s="3"/>
      <c r="W42" s="26"/>
      <c r="X42" s="69"/>
      <c r="Y42" s="34">
        <f t="shared" si="4"/>
        <v>1</v>
      </c>
      <c r="Z42" s="12">
        <f t="shared" si="5"/>
        <v>2</v>
      </c>
    </row>
    <row r="43" spans="1:26" ht="28.5" customHeight="1" thickBot="1">
      <c r="A43" s="2">
        <v>39</v>
      </c>
      <c r="B43" s="6" t="s">
        <v>80</v>
      </c>
      <c r="C43" s="61"/>
      <c r="D43" s="69"/>
      <c r="E43" s="61"/>
      <c r="F43" s="62"/>
      <c r="G43" s="61"/>
      <c r="H43" s="8"/>
      <c r="I43" s="35"/>
      <c r="J43" s="25"/>
      <c r="K43" s="108" t="s">
        <v>107</v>
      </c>
      <c r="L43" s="8"/>
      <c r="M43" s="59"/>
      <c r="N43" s="3"/>
      <c r="O43" s="3"/>
      <c r="P43" s="8"/>
      <c r="Q43" s="3"/>
      <c r="R43" s="26"/>
      <c r="S43" s="26"/>
      <c r="T43" s="26"/>
      <c r="U43" s="3"/>
      <c r="V43" s="3"/>
      <c r="W43" s="26"/>
      <c r="X43" s="69"/>
      <c r="Y43" s="34">
        <f t="shared" si="4"/>
        <v>0</v>
      </c>
      <c r="Z43" s="12">
        <f t="shared" si="5"/>
        <v>0</v>
      </c>
    </row>
    <row r="44" spans="1:26" ht="28.5" customHeight="1" thickBot="1">
      <c r="A44" s="2">
        <v>40</v>
      </c>
      <c r="B44" s="6" t="s">
        <v>81</v>
      </c>
      <c r="C44" s="61"/>
      <c r="D44" s="69"/>
      <c r="E44" s="61"/>
      <c r="F44" s="62"/>
      <c r="G44" s="61"/>
      <c r="H44" s="8"/>
      <c r="I44" s="35"/>
      <c r="J44" s="25"/>
      <c r="K44" s="108" t="s">
        <v>107</v>
      </c>
      <c r="L44" s="8"/>
      <c r="M44" s="59"/>
      <c r="N44" s="3"/>
      <c r="O44" s="3"/>
      <c r="P44" s="8"/>
      <c r="Q44" s="3"/>
      <c r="R44" s="26"/>
      <c r="S44" s="26"/>
      <c r="T44" s="26"/>
      <c r="U44" s="3"/>
      <c r="V44" s="3"/>
      <c r="W44" s="26"/>
      <c r="X44" s="69"/>
      <c r="Y44" s="34">
        <f t="shared" si="4"/>
        <v>0</v>
      </c>
      <c r="Z44" s="12">
        <f t="shared" si="5"/>
        <v>0</v>
      </c>
    </row>
    <row r="45" spans="1:26" ht="28.5" customHeight="1" thickBot="1">
      <c r="A45" s="2">
        <v>41</v>
      </c>
      <c r="B45" s="6" t="s">
        <v>26</v>
      </c>
      <c r="C45" s="61"/>
      <c r="D45" s="69"/>
      <c r="E45" s="61"/>
      <c r="F45" s="62"/>
      <c r="G45" s="61"/>
      <c r="H45" s="25"/>
      <c r="I45" s="25"/>
      <c r="J45" s="25"/>
      <c r="K45" s="108" t="s">
        <v>107</v>
      </c>
      <c r="L45" s="8"/>
      <c r="M45" s="59"/>
      <c r="N45" s="8"/>
      <c r="O45" s="3"/>
      <c r="P45" s="8"/>
      <c r="Q45" s="8"/>
      <c r="R45" s="25"/>
      <c r="S45" s="25"/>
      <c r="T45" s="25"/>
      <c r="U45" s="8"/>
      <c r="V45" s="8"/>
      <c r="W45" s="25"/>
      <c r="X45" s="62"/>
      <c r="Y45" s="34">
        <f t="shared" si="4"/>
        <v>0</v>
      </c>
      <c r="Z45" s="12">
        <f t="shared" si="5"/>
        <v>0</v>
      </c>
    </row>
    <row r="46" spans="1:26" ht="28.5" customHeight="1" thickBot="1">
      <c r="A46" s="2">
        <v>42</v>
      </c>
      <c r="B46" s="6" t="s">
        <v>27</v>
      </c>
      <c r="C46" s="62"/>
      <c r="D46" s="68"/>
      <c r="E46" s="61"/>
      <c r="F46" s="62"/>
      <c r="G46" s="61"/>
      <c r="H46" s="25"/>
      <c r="I46" s="25"/>
      <c r="J46" s="25"/>
      <c r="K46" s="108" t="s">
        <v>107</v>
      </c>
      <c r="L46" s="8"/>
      <c r="M46" s="61"/>
      <c r="N46" s="8"/>
      <c r="O46" s="8"/>
      <c r="P46" s="61"/>
      <c r="Q46" s="69"/>
      <c r="R46" s="69"/>
      <c r="S46" s="69"/>
      <c r="T46" s="69"/>
      <c r="U46" s="69"/>
      <c r="V46" s="69"/>
      <c r="W46" s="69"/>
      <c r="X46" s="69"/>
      <c r="Y46" s="34">
        <f t="shared" si="4"/>
        <v>0</v>
      </c>
      <c r="Z46" s="12">
        <f t="shared" si="5"/>
        <v>0</v>
      </c>
    </row>
    <row r="47" spans="1:26" ht="28.5" customHeight="1" thickBot="1">
      <c r="A47" s="2">
        <v>43</v>
      </c>
      <c r="B47" s="6" t="s">
        <v>28</v>
      </c>
      <c r="C47" s="61"/>
      <c r="D47" s="69"/>
      <c r="E47" s="61"/>
      <c r="F47" s="62"/>
      <c r="G47" s="61"/>
      <c r="H47" s="25"/>
      <c r="I47" s="25"/>
      <c r="J47" s="25"/>
      <c r="K47" s="8">
        <v>2</v>
      </c>
      <c r="L47" s="8"/>
      <c r="M47" s="59"/>
      <c r="N47" s="8"/>
      <c r="O47" s="3"/>
      <c r="P47" s="8"/>
      <c r="Q47" s="8"/>
      <c r="R47" s="25"/>
      <c r="S47" s="25"/>
      <c r="T47" s="25"/>
      <c r="U47" s="8"/>
      <c r="V47" s="8"/>
      <c r="W47" s="25"/>
      <c r="X47" s="62"/>
      <c r="Y47" s="34">
        <f t="shared" si="4"/>
        <v>1</v>
      </c>
      <c r="Z47" s="12">
        <f t="shared" si="5"/>
        <v>2</v>
      </c>
    </row>
    <row r="48" spans="1:26" ht="28.5" customHeight="1" thickBot="1">
      <c r="A48" s="2">
        <v>44</v>
      </c>
      <c r="B48" s="6" t="s">
        <v>29</v>
      </c>
      <c r="C48" s="61"/>
      <c r="D48" s="69"/>
      <c r="E48" s="61"/>
      <c r="F48" s="62"/>
      <c r="G48" s="61"/>
      <c r="H48" s="25"/>
      <c r="I48" s="25"/>
      <c r="J48" s="25"/>
      <c r="K48" s="8">
        <v>2</v>
      </c>
      <c r="L48" s="8"/>
      <c r="M48" s="22"/>
      <c r="N48" s="8"/>
      <c r="O48" s="3"/>
      <c r="P48" s="8"/>
      <c r="Q48" s="8"/>
      <c r="R48" s="25"/>
      <c r="S48" s="25"/>
      <c r="T48" s="25"/>
      <c r="U48" s="8"/>
      <c r="V48" s="8"/>
      <c r="W48" s="25"/>
      <c r="X48" s="62"/>
      <c r="Y48" s="34">
        <f t="shared" si="4"/>
        <v>1</v>
      </c>
      <c r="Z48" s="12">
        <f t="shared" si="5"/>
        <v>2</v>
      </c>
    </row>
    <row r="49" spans="1:26" ht="28.5" customHeight="1" thickBot="1">
      <c r="A49" s="2">
        <v>45</v>
      </c>
      <c r="B49" s="6" t="s">
        <v>106</v>
      </c>
      <c r="C49" s="61"/>
      <c r="D49" s="69"/>
      <c r="E49" s="61"/>
      <c r="F49" s="62"/>
      <c r="G49" s="61"/>
      <c r="H49" s="25"/>
      <c r="I49" s="25"/>
      <c r="J49" s="25"/>
      <c r="K49" s="108" t="s">
        <v>107</v>
      </c>
      <c r="L49" s="8"/>
      <c r="M49" s="59"/>
      <c r="N49" s="8"/>
      <c r="O49" s="3"/>
      <c r="P49" s="8"/>
      <c r="Q49" s="8"/>
      <c r="R49" s="25"/>
      <c r="S49" s="25"/>
      <c r="T49" s="25"/>
      <c r="U49" s="8"/>
      <c r="V49" s="8"/>
      <c r="W49" s="25"/>
      <c r="X49" s="62"/>
      <c r="Y49" s="34">
        <f t="shared" si="4"/>
        <v>0</v>
      </c>
      <c r="Z49" s="12">
        <f t="shared" si="5"/>
        <v>0</v>
      </c>
    </row>
    <row r="50" spans="1:26" ht="28.5" customHeight="1" thickBot="1">
      <c r="A50" s="2">
        <v>46</v>
      </c>
      <c r="B50" s="6" t="s">
        <v>30</v>
      </c>
      <c r="C50" s="61"/>
      <c r="D50" s="69"/>
      <c r="E50" s="61"/>
      <c r="F50" s="62"/>
      <c r="G50" s="61"/>
      <c r="H50" s="25"/>
      <c r="I50" s="25"/>
      <c r="J50" s="25"/>
      <c r="K50" s="8">
        <v>2</v>
      </c>
      <c r="L50" s="8"/>
      <c r="M50" s="61"/>
      <c r="N50" s="8"/>
      <c r="O50" s="8"/>
      <c r="P50" s="8"/>
      <c r="Q50" s="8"/>
      <c r="R50" s="25"/>
      <c r="S50" s="25"/>
      <c r="T50" s="25"/>
      <c r="U50" s="8"/>
      <c r="V50" s="8"/>
      <c r="W50" s="25"/>
      <c r="X50" s="62"/>
      <c r="Y50" s="34">
        <f t="shared" si="4"/>
        <v>1</v>
      </c>
      <c r="Z50" s="12">
        <f t="shared" si="5"/>
        <v>2</v>
      </c>
    </row>
    <row r="51" spans="1:26" ht="28.5" customHeight="1" thickBot="1">
      <c r="A51" s="2">
        <v>47</v>
      </c>
      <c r="B51" s="6" t="s">
        <v>102</v>
      </c>
      <c r="C51" s="61"/>
      <c r="D51" s="69"/>
      <c r="E51" s="61"/>
      <c r="F51" s="62"/>
      <c r="G51" s="61"/>
      <c r="H51" s="25"/>
      <c r="I51" s="25"/>
      <c r="J51" s="25"/>
      <c r="K51" s="8">
        <v>2</v>
      </c>
      <c r="L51" s="8"/>
      <c r="M51" s="61"/>
      <c r="N51" s="8"/>
      <c r="O51" s="8"/>
      <c r="P51" s="8"/>
      <c r="Q51" s="8"/>
      <c r="R51" s="25"/>
      <c r="S51" s="25"/>
      <c r="T51" s="25"/>
      <c r="U51" s="8"/>
      <c r="V51" s="8"/>
      <c r="W51" s="25"/>
      <c r="X51" s="62"/>
      <c r="Y51" s="34">
        <f t="shared" si="4"/>
        <v>1</v>
      </c>
      <c r="Z51" s="12">
        <f t="shared" si="5"/>
        <v>2</v>
      </c>
    </row>
    <row r="52" spans="1:26" ht="28.5" customHeight="1" thickBot="1">
      <c r="A52" s="2">
        <v>48</v>
      </c>
      <c r="B52" s="6" t="s">
        <v>31</v>
      </c>
      <c r="C52" s="61"/>
      <c r="D52" s="69"/>
      <c r="E52" s="61"/>
      <c r="F52" s="62"/>
      <c r="G52" s="61"/>
      <c r="H52" s="25"/>
      <c r="I52" s="25"/>
      <c r="J52" s="25"/>
      <c r="K52" s="108" t="s">
        <v>107</v>
      </c>
      <c r="L52" s="8"/>
      <c r="M52" s="61"/>
      <c r="N52" s="8"/>
      <c r="O52" s="8"/>
      <c r="P52" s="8"/>
      <c r="Q52" s="8"/>
      <c r="R52" s="25"/>
      <c r="S52" s="25"/>
      <c r="T52" s="25"/>
      <c r="U52" s="8"/>
      <c r="V52" s="8"/>
      <c r="W52" s="25"/>
      <c r="X52" s="62"/>
      <c r="Y52" s="34">
        <f t="shared" si="4"/>
        <v>0</v>
      </c>
      <c r="Z52" s="12">
        <f t="shared" si="5"/>
        <v>0</v>
      </c>
    </row>
    <row r="53" spans="1:26" ht="28.5" customHeight="1" thickBot="1">
      <c r="A53" s="2">
        <v>49</v>
      </c>
      <c r="B53" s="6" t="s">
        <v>82</v>
      </c>
      <c r="C53" s="62"/>
      <c r="D53" s="68"/>
      <c r="E53" s="61"/>
      <c r="F53" s="62"/>
      <c r="G53" s="61"/>
      <c r="H53" s="25"/>
      <c r="I53" s="25"/>
      <c r="J53" s="25"/>
      <c r="K53" s="108" t="s">
        <v>107</v>
      </c>
      <c r="L53" s="8"/>
      <c r="M53" s="61"/>
      <c r="N53" s="8"/>
      <c r="O53" s="8"/>
      <c r="P53" s="8"/>
      <c r="Q53" s="8"/>
      <c r="R53" s="25"/>
      <c r="S53" s="25"/>
      <c r="T53" s="25"/>
      <c r="U53" s="8"/>
      <c r="V53" s="8"/>
      <c r="W53" s="25"/>
      <c r="X53" s="62"/>
      <c r="Y53" s="34">
        <f t="shared" si="4"/>
        <v>0</v>
      </c>
      <c r="Z53" s="12">
        <f t="shared" si="5"/>
        <v>0</v>
      </c>
    </row>
    <row r="54" spans="1:26" ht="30" customHeight="1" thickBot="1">
      <c r="A54" s="2">
        <v>50</v>
      </c>
      <c r="B54" s="6" t="s">
        <v>32</v>
      </c>
      <c r="C54" s="61"/>
      <c r="D54" s="69"/>
      <c r="E54" s="61"/>
      <c r="F54" s="62"/>
      <c r="G54" s="61"/>
      <c r="H54" s="25"/>
      <c r="I54" s="25"/>
      <c r="J54" s="25"/>
      <c r="K54" s="108" t="s">
        <v>107</v>
      </c>
      <c r="L54" s="8"/>
      <c r="M54" s="59"/>
      <c r="N54" s="69"/>
      <c r="O54" s="3"/>
      <c r="P54" s="8"/>
      <c r="Q54" s="3"/>
      <c r="R54" s="26"/>
      <c r="S54" s="26"/>
      <c r="T54" s="26"/>
      <c r="U54" s="3"/>
      <c r="V54" s="3"/>
      <c r="W54" s="26"/>
      <c r="X54" s="69"/>
      <c r="Y54" s="34">
        <f t="shared" si="4"/>
        <v>0</v>
      </c>
      <c r="Z54" s="12">
        <f t="shared" si="5"/>
        <v>0</v>
      </c>
    </row>
    <row r="55" spans="1:26" ht="30" customHeight="1" thickBot="1">
      <c r="A55" s="2">
        <v>51</v>
      </c>
      <c r="B55" s="6" t="s">
        <v>33</v>
      </c>
      <c r="C55" s="61"/>
      <c r="D55" s="69"/>
      <c r="E55" s="61"/>
      <c r="F55" s="62"/>
      <c r="G55" s="61"/>
      <c r="H55" s="84"/>
      <c r="I55" s="25"/>
      <c r="J55" s="84"/>
      <c r="K55" s="108" t="s">
        <v>107</v>
      </c>
      <c r="L55" s="3"/>
      <c r="M55" s="69"/>
      <c r="N55" s="3"/>
      <c r="O55" s="3"/>
      <c r="P55" s="8"/>
      <c r="Q55" s="3"/>
      <c r="R55" s="26"/>
      <c r="S55" s="26"/>
      <c r="T55" s="26"/>
      <c r="U55" s="3"/>
      <c r="V55" s="3"/>
      <c r="W55" s="26"/>
      <c r="X55" s="69"/>
      <c r="Y55" s="34">
        <f t="shared" si="4"/>
        <v>0</v>
      </c>
      <c r="Z55" s="12">
        <f t="shared" si="5"/>
        <v>0</v>
      </c>
    </row>
    <row r="56" spans="1:26" ht="30" customHeight="1" thickBot="1">
      <c r="A56" s="2">
        <v>52</v>
      </c>
      <c r="B56" s="6" t="s">
        <v>34</v>
      </c>
      <c r="C56" s="61"/>
      <c r="D56" s="69"/>
      <c r="E56" s="61"/>
      <c r="F56" s="62"/>
      <c r="G56" s="61"/>
      <c r="H56" s="85"/>
      <c r="I56" s="25"/>
      <c r="J56" s="85"/>
      <c r="K56" s="108" t="s">
        <v>107</v>
      </c>
      <c r="L56" s="3"/>
      <c r="M56" s="61"/>
      <c r="N56" s="8"/>
      <c r="O56" s="8"/>
      <c r="P56" s="8"/>
      <c r="Q56" s="8"/>
      <c r="R56" s="25"/>
      <c r="S56" s="25"/>
      <c r="T56" s="25"/>
      <c r="U56" s="8"/>
      <c r="V56" s="8"/>
      <c r="W56" s="25"/>
      <c r="X56" s="62"/>
      <c r="Y56" s="34">
        <f t="shared" si="4"/>
        <v>0</v>
      </c>
      <c r="Z56" s="12">
        <f t="shared" si="5"/>
        <v>0</v>
      </c>
    </row>
    <row r="57" spans="1:26" ht="30" customHeight="1" thickBot="1">
      <c r="A57" s="2">
        <v>53</v>
      </c>
      <c r="B57" s="6" t="s">
        <v>83</v>
      </c>
      <c r="C57" s="62"/>
      <c r="D57" s="68"/>
      <c r="E57" s="61"/>
      <c r="F57" s="25"/>
      <c r="G57" s="8"/>
      <c r="H57" s="25"/>
      <c r="I57" s="25"/>
      <c r="J57" s="25"/>
      <c r="K57" s="108" t="s">
        <v>107</v>
      </c>
      <c r="L57" s="8"/>
      <c r="M57" s="61"/>
      <c r="N57" s="8"/>
      <c r="O57" s="8"/>
      <c r="P57" s="8"/>
      <c r="Q57" s="8"/>
      <c r="R57" s="25"/>
      <c r="S57" s="25"/>
      <c r="T57" s="25"/>
      <c r="U57" s="8"/>
      <c r="V57" s="8"/>
      <c r="W57" s="25"/>
      <c r="X57" s="62"/>
      <c r="Y57" s="34">
        <f t="shared" si="4"/>
        <v>0</v>
      </c>
      <c r="Z57" s="12">
        <f t="shared" si="5"/>
        <v>0</v>
      </c>
    </row>
    <row r="58" spans="1:26" ht="30" customHeight="1" thickBot="1">
      <c r="A58" s="2">
        <v>54</v>
      </c>
      <c r="B58" s="6" t="s">
        <v>35</v>
      </c>
      <c r="C58" s="61"/>
      <c r="D58" s="69"/>
      <c r="E58" s="61"/>
      <c r="F58" s="62"/>
      <c r="G58" s="61"/>
      <c r="H58" s="25"/>
      <c r="I58" s="25"/>
      <c r="J58" s="25"/>
      <c r="K58" s="8">
        <v>2</v>
      </c>
      <c r="L58" s="8"/>
      <c r="M58" s="59"/>
      <c r="N58" s="8"/>
      <c r="O58" s="3"/>
      <c r="P58" s="8"/>
      <c r="Q58" s="8"/>
      <c r="R58" s="25"/>
      <c r="S58" s="25"/>
      <c r="T58" s="25"/>
      <c r="U58" s="8"/>
      <c r="V58" s="8"/>
      <c r="W58" s="25"/>
      <c r="X58" s="62"/>
      <c r="Y58" s="34">
        <f t="shared" si="4"/>
        <v>1</v>
      </c>
      <c r="Z58" s="12">
        <f t="shared" si="5"/>
        <v>2</v>
      </c>
    </row>
    <row r="59" spans="1:26" ht="30" customHeight="1" thickBot="1">
      <c r="A59" s="2">
        <v>55</v>
      </c>
      <c r="B59" s="6" t="s">
        <v>36</v>
      </c>
      <c r="C59" s="62"/>
      <c r="D59" s="68"/>
      <c r="E59" s="61"/>
      <c r="F59" s="62"/>
      <c r="G59" s="61"/>
      <c r="H59" s="25"/>
      <c r="I59" s="25"/>
      <c r="J59" s="25"/>
      <c r="K59" s="108" t="s">
        <v>107</v>
      </c>
      <c r="L59" s="8"/>
      <c r="M59" s="61"/>
      <c r="N59" s="8"/>
      <c r="O59" s="8"/>
      <c r="P59" s="61"/>
      <c r="Q59" s="61"/>
      <c r="R59" s="61"/>
      <c r="S59" s="61"/>
      <c r="T59" s="61"/>
      <c r="U59" s="61"/>
      <c r="V59" s="61"/>
      <c r="W59" s="61"/>
      <c r="X59" s="62"/>
      <c r="Y59" s="34">
        <f t="shared" si="4"/>
        <v>0</v>
      </c>
      <c r="Z59" s="12">
        <f t="shared" si="5"/>
        <v>0</v>
      </c>
    </row>
    <row r="60" spans="1:26" ht="30" customHeight="1" thickBot="1">
      <c r="A60" s="2">
        <v>56</v>
      </c>
      <c r="B60" s="6" t="s">
        <v>37</v>
      </c>
      <c r="C60" s="62"/>
      <c r="D60" s="68"/>
      <c r="E60" s="61"/>
      <c r="F60" s="62"/>
      <c r="G60" s="61"/>
      <c r="H60" s="25"/>
      <c r="I60" s="25"/>
      <c r="J60" s="25"/>
      <c r="K60" s="108" t="s">
        <v>107</v>
      </c>
      <c r="L60" s="8"/>
      <c r="M60" s="61"/>
      <c r="N60" s="8"/>
      <c r="O60" s="8"/>
      <c r="P60" s="8"/>
      <c r="Q60" s="8"/>
      <c r="R60" s="25"/>
      <c r="S60" s="25"/>
      <c r="T60" s="25"/>
      <c r="U60" s="8"/>
      <c r="V60" s="8"/>
      <c r="W60" s="25"/>
      <c r="X60" s="62"/>
      <c r="Y60" s="34">
        <f t="shared" si="4"/>
        <v>0</v>
      </c>
      <c r="Z60" s="12">
        <f t="shared" si="5"/>
        <v>0</v>
      </c>
    </row>
    <row r="61" spans="1:26" ht="30" customHeight="1" thickBot="1">
      <c r="A61" s="2">
        <v>57</v>
      </c>
      <c r="B61" s="78" t="s">
        <v>38</v>
      </c>
      <c r="C61" s="83"/>
      <c r="D61" s="89"/>
      <c r="E61" s="80"/>
      <c r="F61" s="105"/>
      <c r="G61" s="78"/>
      <c r="H61" s="87"/>
      <c r="I61" s="64"/>
      <c r="J61" s="64"/>
      <c r="K61" s="109" t="s">
        <v>107</v>
      </c>
      <c r="L61" s="83"/>
      <c r="M61" s="63"/>
      <c r="N61" s="83"/>
      <c r="O61" s="89"/>
      <c r="P61" s="80"/>
      <c r="Q61" s="78"/>
      <c r="R61" s="105"/>
      <c r="S61" s="105"/>
      <c r="T61" s="105"/>
      <c r="U61" s="78"/>
      <c r="V61" s="78"/>
      <c r="W61" s="105"/>
      <c r="X61" s="64"/>
      <c r="Y61" s="34">
        <f t="shared" si="4"/>
        <v>0</v>
      </c>
      <c r="Z61" s="12">
        <f t="shared" si="5"/>
        <v>0</v>
      </c>
    </row>
    <row r="62" ht="30" customHeight="1" thickBot="1"/>
    <row r="63" spans="2:24" ht="30" customHeight="1" thickBot="1">
      <c r="B63" s="19"/>
      <c r="C63" s="131" t="s">
        <v>48</v>
      </c>
      <c r="D63" s="132"/>
      <c r="E63" s="132"/>
      <c r="F63" s="132"/>
      <c r="G63" s="153"/>
      <c r="H63" s="131" t="s">
        <v>47</v>
      </c>
      <c r="I63" s="132"/>
      <c r="J63" s="132"/>
      <c r="K63" s="132"/>
      <c r="L63" s="132"/>
      <c r="M63" s="133"/>
      <c r="N63" s="131" t="s">
        <v>50</v>
      </c>
      <c r="O63" s="132"/>
      <c r="P63" s="132"/>
      <c r="Q63" s="133"/>
      <c r="R63"/>
      <c r="S63"/>
      <c r="T63"/>
      <c r="W63"/>
      <c r="X63"/>
    </row>
    <row r="64" spans="3:17" ht="150" customHeight="1" thickBot="1">
      <c r="C64" s="154" t="s">
        <v>60</v>
      </c>
      <c r="D64" s="155"/>
      <c r="E64" s="155"/>
      <c r="F64" s="156"/>
      <c r="G64" s="74">
        <v>10</v>
      </c>
      <c r="H64" s="101"/>
      <c r="I64" s="48" t="s">
        <v>63</v>
      </c>
      <c r="J64" s="37"/>
      <c r="K64" s="104"/>
      <c r="L64" s="104"/>
      <c r="M64" s="90"/>
      <c r="N64" s="90"/>
      <c r="O64" s="90"/>
      <c r="P64" s="90"/>
      <c r="Q64" s="90"/>
    </row>
    <row r="65" spans="3:17" ht="30" customHeight="1" thickBot="1">
      <c r="C65" s="154" t="s">
        <v>61</v>
      </c>
      <c r="D65" s="155"/>
      <c r="E65" s="155"/>
      <c r="F65" s="156"/>
      <c r="G65" s="74">
        <v>10</v>
      </c>
      <c r="H65" s="102"/>
      <c r="I65" s="75" t="s">
        <v>63</v>
      </c>
      <c r="J65" s="37"/>
      <c r="K65" s="90"/>
      <c r="L65" s="90"/>
      <c r="M65" s="90"/>
      <c r="N65" s="90"/>
      <c r="O65" s="90"/>
      <c r="P65" s="90"/>
      <c r="Q65" s="90"/>
    </row>
    <row r="66" spans="3:17" ht="30" customHeight="1" thickBot="1">
      <c r="C66" s="154" t="s">
        <v>86</v>
      </c>
      <c r="D66" s="155"/>
      <c r="E66" s="155"/>
      <c r="F66" s="156"/>
      <c r="G66" s="74">
        <v>10</v>
      </c>
      <c r="H66" s="102"/>
      <c r="I66" s="75" t="s">
        <v>63</v>
      </c>
      <c r="J66" s="37"/>
      <c r="K66" s="90"/>
      <c r="L66" s="90"/>
      <c r="M66" s="90"/>
      <c r="N66" s="90"/>
      <c r="O66" s="90"/>
      <c r="P66" s="90"/>
      <c r="Q66" s="90"/>
    </row>
    <row r="67" spans="3:17" ht="30" customHeight="1" thickBot="1">
      <c r="C67" s="154" t="s">
        <v>87</v>
      </c>
      <c r="D67" s="155"/>
      <c r="E67" s="155"/>
      <c r="F67" s="156"/>
      <c r="G67" s="74">
        <v>6</v>
      </c>
      <c r="H67" s="102"/>
      <c r="I67" s="75" t="s">
        <v>63</v>
      </c>
      <c r="J67" s="37"/>
      <c r="K67" s="90"/>
      <c r="L67" s="90"/>
      <c r="M67" s="90"/>
      <c r="N67" s="90"/>
      <c r="O67" s="90"/>
      <c r="P67" s="90"/>
      <c r="Q67" s="90"/>
    </row>
    <row r="68" spans="3:17" ht="30" customHeight="1" thickBot="1">
      <c r="C68" s="154" t="s">
        <v>88</v>
      </c>
      <c r="D68" s="155"/>
      <c r="E68" s="155"/>
      <c r="F68" s="156"/>
      <c r="G68" s="72">
        <v>4</v>
      </c>
      <c r="H68" s="103"/>
      <c r="I68" s="48" t="s">
        <v>72</v>
      </c>
      <c r="J68" s="37"/>
      <c r="K68" s="90"/>
      <c r="L68" s="90"/>
      <c r="M68" s="90"/>
      <c r="N68" s="90"/>
      <c r="O68" s="90"/>
      <c r="P68" s="90"/>
      <c r="Q68" s="90"/>
    </row>
    <row r="69" spans="3:9" ht="30" customHeight="1" thickBot="1">
      <c r="C69" s="154" t="s">
        <v>85</v>
      </c>
      <c r="D69" s="155"/>
      <c r="E69" s="155"/>
      <c r="F69" s="156"/>
      <c r="G69" s="72">
        <v>4</v>
      </c>
      <c r="H69" s="103"/>
      <c r="I69" s="75" t="s">
        <v>72</v>
      </c>
    </row>
    <row r="70" spans="3:17" ht="30" customHeight="1" thickBot="1">
      <c r="C70" s="154" t="s">
        <v>62</v>
      </c>
      <c r="D70" s="155"/>
      <c r="E70" s="155"/>
      <c r="F70" s="156"/>
      <c r="G70" s="72">
        <v>2</v>
      </c>
      <c r="H70" s="103"/>
      <c r="I70" s="48" t="s">
        <v>72</v>
      </c>
      <c r="J70" s="90"/>
      <c r="K70" s="90"/>
      <c r="L70" s="90"/>
      <c r="M70" s="90"/>
      <c r="N70" s="90"/>
      <c r="O70" s="90"/>
      <c r="P70" s="90"/>
      <c r="Q70" s="106"/>
    </row>
    <row r="71" spans="3:17" ht="30" customHeight="1" thickBot="1">
      <c r="C71" s="154" t="s">
        <v>65</v>
      </c>
      <c r="D71" s="155"/>
      <c r="E71" s="155"/>
      <c r="F71" s="156"/>
      <c r="G71" s="72">
        <v>2</v>
      </c>
      <c r="H71" s="101"/>
      <c r="I71" s="48" t="s">
        <v>72</v>
      </c>
      <c r="J71" s="90"/>
      <c r="K71" s="90"/>
      <c r="L71" s="90"/>
      <c r="M71" s="90"/>
      <c r="N71" s="90"/>
      <c r="O71" s="90"/>
      <c r="P71" s="90"/>
      <c r="Q71" s="106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</sheetData>
  <sheetProtection/>
  <autoFilter ref="B1:B205"/>
  <mergeCells count="19">
    <mergeCell ref="C68:F68"/>
    <mergeCell ref="C69:F69"/>
    <mergeCell ref="Z2:Z3"/>
    <mergeCell ref="K1:Z1"/>
    <mergeCell ref="A1:B1"/>
    <mergeCell ref="C2:D2"/>
    <mergeCell ref="E2:G2"/>
    <mergeCell ref="H2:J2"/>
    <mergeCell ref="C1:J1"/>
    <mergeCell ref="C70:F70"/>
    <mergeCell ref="K2:X2"/>
    <mergeCell ref="C71:F71"/>
    <mergeCell ref="H63:M63"/>
    <mergeCell ref="N63:Q63"/>
    <mergeCell ref="C64:F64"/>
    <mergeCell ref="C65:F65"/>
    <mergeCell ref="C66:F66"/>
    <mergeCell ref="C67:F67"/>
    <mergeCell ref="C63:G63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6" sqref="AG6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8" width="4.7109375" style="92" customWidth="1"/>
  </cols>
  <sheetData>
    <row r="1" spans="1:44" s="1" customFormat="1" ht="60" customHeight="1" thickBot="1">
      <c r="A1" s="161" t="s">
        <v>41</v>
      </c>
      <c r="B1" s="162"/>
      <c r="C1" s="167" t="s">
        <v>90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 t="s">
        <v>168</v>
      </c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1"/>
      <c r="AO1" s="23"/>
      <c r="AP1" s="23"/>
      <c r="AQ1" s="23"/>
      <c r="AR1" s="23"/>
    </row>
    <row r="2" spans="1:43" s="1" customFormat="1" ht="21" customHeight="1" thickBot="1">
      <c r="A2" s="2"/>
      <c r="B2" s="5" t="s">
        <v>42</v>
      </c>
      <c r="C2" s="172" t="s">
        <v>75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4" t="s">
        <v>46</v>
      </c>
      <c r="AN2" s="151" t="s">
        <v>53</v>
      </c>
      <c r="AQ2" s="76"/>
    </row>
    <row r="3" spans="1:40" s="1" customFormat="1" ht="165" customHeight="1" thickBot="1">
      <c r="A3" s="2"/>
      <c r="B3" s="5" t="s">
        <v>43</v>
      </c>
      <c r="C3" s="24" t="s">
        <v>95</v>
      </c>
      <c r="D3" s="24" t="s">
        <v>96</v>
      </c>
      <c r="E3" s="27" t="s">
        <v>108</v>
      </c>
      <c r="F3" s="24" t="s">
        <v>109</v>
      </c>
      <c r="G3" s="24" t="s">
        <v>97</v>
      </c>
      <c r="H3" s="24" t="s">
        <v>98</v>
      </c>
      <c r="I3" s="111" t="s">
        <v>99</v>
      </c>
      <c r="J3" s="24" t="s">
        <v>100</v>
      </c>
      <c r="K3" s="24" t="s">
        <v>110</v>
      </c>
      <c r="L3" s="24" t="s">
        <v>111</v>
      </c>
      <c r="M3" s="111" t="s">
        <v>112</v>
      </c>
      <c r="N3" s="24" t="s">
        <v>113</v>
      </c>
      <c r="O3" s="24" t="s">
        <v>114</v>
      </c>
      <c r="P3" s="24" t="s">
        <v>115</v>
      </c>
      <c r="Q3" s="24" t="s">
        <v>116</v>
      </c>
      <c r="R3" s="24" t="s">
        <v>149</v>
      </c>
      <c r="S3" s="24" t="s">
        <v>150</v>
      </c>
      <c r="T3" s="24" t="s">
        <v>151</v>
      </c>
      <c r="U3" s="24" t="s">
        <v>152</v>
      </c>
      <c r="V3" s="24" t="s">
        <v>153</v>
      </c>
      <c r="W3" s="24" t="s">
        <v>154</v>
      </c>
      <c r="X3" s="111" t="s">
        <v>155</v>
      </c>
      <c r="Y3" s="24" t="s">
        <v>156</v>
      </c>
      <c r="Z3" s="24" t="s">
        <v>157</v>
      </c>
      <c r="AA3" s="111" t="s">
        <v>158</v>
      </c>
      <c r="AB3" s="24" t="s">
        <v>159</v>
      </c>
      <c r="AC3" s="24" t="s">
        <v>160</v>
      </c>
      <c r="AD3" s="24" t="s">
        <v>161</v>
      </c>
      <c r="AE3" s="24" t="s">
        <v>162</v>
      </c>
      <c r="AF3" s="24" t="s">
        <v>163</v>
      </c>
      <c r="AG3" s="24" t="s">
        <v>170</v>
      </c>
      <c r="AH3" s="24" t="s">
        <v>171</v>
      </c>
      <c r="AI3" s="111" t="s">
        <v>172</v>
      </c>
      <c r="AJ3" s="24"/>
      <c r="AK3" s="24"/>
      <c r="AL3" s="24"/>
      <c r="AM3" s="175"/>
      <c r="AN3" s="152"/>
    </row>
    <row r="4" spans="1:40" s="1" customFormat="1" ht="27.75" customHeight="1" thickBot="1">
      <c r="A4" s="2" t="s">
        <v>40</v>
      </c>
      <c r="B4" s="4" t="s">
        <v>0</v>
      </c>
      <c r="C4" s="15">
        <f aca="true" t="shared" si="0" ref="C4:AL4">COUNTIF(C5:C61,"2")</f>
        <v>15</v>
      </c>
      <c r="D4" s="86">
        <f t="shared" si="0"/>
        <v>36</v>
      </c>
      <c r="E4" s="15">
        <f>COUNTIF(E5:E61,"2")</f>
        <v>37</v>
      </c>
      <c r="F4" s="15">
        <f t="shared" si="0"/>
        <v>34</v>
      </c>
      <c r="G4" s="15">
        <f t="shared" si="0"/>
        <v>36</v>
      </c>
      <c r="H4" s="15">
        <f t="shared" si="0"/>
        <v>21</v>
      </c>
      <c r="I4" s="112">
        <f>COUNTIF(I5:I61,"4")</f>
        <v>1</v>
      </c>
      <c r="J4" s="15">
        <f>COUNTIF(J5:J61,"2")+1</f>
        <v>19</v>
      </c>
      <c r="K4" s="15">
        <f t="shared" si="0"/>
        <v>9</v>
      </c>
      <c r="L4" s="15">
        <f>COUNTIF(L5:L61,"2")+1</f>
        <v>30</v>
      </c>
      <c r="M4" s="112">
        <f>COUNTIF(M5:M61,"4")</f>
        <v>0</v>
      </c>
      <c r="N4" s="15">
        <f t="shared" si="0"/>
        <v>12</v>
      </c>
      <c r="O4" s="15">
        <f>COUNTIF(O5:O61,"2")</f>
        <v>31</v>
      </c>
      <c r="P4" s="15">
        <f>COUNTIF(P5:P61,"2")+1</f>
        <v>14</v>
      </c>
      <c r="Q4" s="15">
        <f t="shared" si="0"/>
        <v>18</v>
      </c>
      <c r="R4" s="15">
        <f t="shared" si="0"/>
        <v>23</v>
      </c>
      <c r="S4" s="15">
        <f t="shared" si="0"/>
        <v>27</v>
      </c>
      <c r="T4" s="15">
        <f t="shared" si="0"/>
        <v>9</v>
      </c>
      <c r="U4" s="15">
        <f t="shared" si="0"/>
        <v>12</v>
      </c>
      <c r="V4" s="15">
        <f t="shared" si="0"/>
        <v>14</v>
      </c>
      <c r="W4" s="15">
        <f t="shared" si="0"/>
        <v>10</v>
      </c>
      <c r="X4" s="112">
        <f>COUNTIF(X5:X61,"4")</f>
        <v>1</v>
      </c>
      <c r="Y4" s="15">
        <f t="shared" si="0"/>
        <v>29</v>
      </c>
      <c r="Z4" s="15">
        <f t="shared" si="0"/>
        <v>23</v>
      </c>
      <c r="AA4" s="112">
        <f>COUNTIF(AA5:AA61,"4")</f>
        <v>11</v>
      </c>
      <c r="AB4" s="15">
        <f t="shared" si="0"/>
        <v>20</v>
      </c>
      <c r="AC4" s="15">
        <f>COUNTIF(AC5:AC61,"2")</f>
        <v>16</v>
      </c>
      <c r="AD4" s="15">
        <f t="shared" si="0"/>
        <v>18</v>
      </c>
      <c r="AE4" s="15">
        <f t="shared" si="0"/>
        <v>8</v>
      </c>
      <c r="AF4" s="15">
        <f>COUNTIF(AF5:AF61,"2")</f>
        <v>14</v>
      </c>
      <c r="AG4" s="15">
        <f t="shared" si="0"/>
        <v>0</v>
      </c>
      <c r="AH4" s="15">
        <f t="shared" si="0"/>
        <v>0</v>
      </c>
      <c r="AI4" s="112">
        <f>COUNTIF(AI5:AI61,"4")</f>
        <v>0</v>
      </c>
      <c r="AJ4" s="15">
        <f t="shared" si="0"/>
        <v>0</v>
      </c>
      <c r="AK4" s="15">
        <f t="shared" si="0"/>
        <v>0</v>
      </c>
      <c r="AL4" s="15">
        <f t="shared" si="0"/>
        <v>0</v>
      </c>
      <c r="AM4" s="77">
        <f>SUM(B4:AL4)</f>
        <v>548</v>
      </c>
      <c r="AN4" s="16" t="s">
        <v>51</v>
      </c>
    </row>
    <row r="5" spans="1:40" ht="28.5" customHeight="1" thickBot="1">
      <c r="A5" s="2">
        <v>1</v>
      </c>
      <c r="B5" s="6" t="s">
        <v>1</v>
      </c>
      <c r="C5" s="108" t="s">
        <v>107</v>
      </c>
      <c r="D5" s="108" t="s">
        <v>107</v>
      </c>
      <c r="E5" s="8">
        <v>2</v>
      </c>
      <c r="F5" s="8">
        <v>2</v>
      </c>
      <c r="G5" s="108" t="s">
        <v>107</v>
      </c>
      <c r="H5" s="108" t="s">
        <v>107</v>
      </c>
      <c r="I5" s="8"/>
      <c r="J5" s="108" t="s">
        <v>107</v>
      </c>
      <c r="K5" s="108" t="s">
        <v>107</v>
      </c>
      <c r="L5" s="108" t="s">
        <v>107</v>
      </c>
      <c r="M5" s="108"/>
      <c r="N5" s="108" t="s">
        <v>107</v>
      </c>
      <c r="O5" s="8">
        <v>2</v>
      </c>
      <c r="P5" s="108" t="s">
        <v>107</v>
      </c>
      <c r="Q5" s="108" t="s">
        <v>107</v>
      </c>
      <c r="R5" s="108" t="s">
        <v>107</v>
      </c>
      <c r="S5" s="108" t="s">
        <v>107</v>
      </c>
      <c r="T5" s="108" t="s">
        <v>107</v>
      </c>
      <c r="U5" s="108" t="s">
        <v>107</v>
      </c>
      <c r="V5" s="108" t="s">
        <v>107</v>
      </c>
      <c r="W5" s="108" t="s">
        <v>107</v>
      </c>
      <c r="X5" s="8"/>
      <c r="Y5" s="8">
        <v>2</v>
      </c>
      <c r="Z5" s="8">
        <v>2</v>
      </c>
      <c r="AA5" s="108" t="s">
        <v>107</v>
      </c>
      <c r="AB5" s="108" t="s">
        <v>107</v>
      </c>
      <c r="AC5" s="108" t="s">
        <v>107</v>
      </c>
      <c r="AD5" s="8">
        <v>2</v>
      </c>
      <c r="AE5" s="108" t="s">
        <v>107</v>
      </c>
      <c r="AF5" s="108" t="s">
        <v>107</v>
      </c>
      <c r="AG5" s="8"/>
      <c r="AH5" s="8"/>
      <c r="AI5" s="8"/>
      <c r="AJ5" s="8"/>
      <c r="AK5" s="8"/>
      <c r="AL5" s="26"/>
      <c r="AM5" s="73">
        <f aca="true" t="shared" si="1" ref="AM5:AM13">COUNTIF(C5:AL5,"2")+COUNTIF(C5:AL5,"4")</f>
        <v>6</v>
      </c>
      <c r="AN5" s="12">
        <f aca="true" t="shared" si="2" ref="AN5:AN36">SUM(C5:AL5)</f>
        <v>12</v>
      </c>
    </row>
    <row r="6" spans="1:40" ht="28.5" customHeight="1" thickBot="1">
      <c r="A6" s="2">
        <v>2</v>
      </c>
      <c r="B6" s="6" t="s">
        <v>68</v>
      </c>
      <c r="C6" s="8">
        <v>2</v>
      </c>
      <c r="D6" s="8">
        <v>2</v>
      </c>
      <c r="E6" s="8">
        <v>2</v>
      </c>
      <c r="F6" s="108" t="s">
        <v>107</v>
      </c>
      <c r="G6" s="108" t="s">
        <v>107</v>
      </c>
      <c r="H6" s="108" t="s">
        <v>107</v>
      </c>
      <c r="I6" s="8"/>
      <c r="J6" s="108" t="s">
        <v>107</v>
      </c>
      <c r="K6" s="108" t="s">
        <v>107</v>
      </c>
      <c r="L6" s="108" t="s">
        <v>107</v>
      </c>
      <c r="M6" s="108"/>
      <c r="N6" s="108" t="s">
        <v>107</v>
      </c>
      <c r="O6" s="108" t="s">
        <v>107</v>
      </c>
      <c r="P6" s="8">
        <v>2</v>
      </c>
      <c r="Q6" s="108" t="s">
        <v>107</v>
      </c>
      <c r="R6" s="108" t="s">
        <v>107</v>
      </c>
      <c r="S6" s="108" t="s">
        <v>107</v>
      </c>
      <c r="T6" s="108" t="s">
        <v>107</v>
      </c>
      <c r="U6" s="108" t="s">
        <v>107</v>
      </c>
      <c r="V6" s="108" t="s">
        <v>107</v>
      </c>
      <c r="W6" s="108" t="s">
        <v>107</v>
      </c>
      <c r="X6" s="8"/>
      <c r="Y6" s="108" t="s">
        <v>107</v>
      </c>
      <c r="Z6" s="8">
        <v>2</v>
      </c>
      <c r="AA6" s="108" t="s">
        <v>107</v>
      </c>
      <c r="AB6" s="8">
        <v>2</v>
      </c>
      <c r="AC6" s="108" t="s">
        <v>107</v>
      </c>
      <c r="AD6" s="108" t="s">
        <v>107</v>
      </c>
      <c r="AE6" s="108" t="s">
        <v>107</v>
      </c>
      <c r="AF6" s="108" t="s">
        <v>107</v>
      </c>
      <c r="AG6" s="8"/>
      <c r="AH6" s="8"/>
      <c r="AI6" s="8"/>
      <c r="AJ6" s="8"/>
      <c r="AK6" s="8"/>
      <c r="AL6" s="26"/>
      <c r="AM6" s="73">
        <f t="shared" si="1"/>
        <v>6</v>
      </c>
      <c r="AN6" s="12">
        <f t="shared" si="2"/>
        <v>12</v>
      </c>
    </row>
    <row r="7" spans="1:40" ht="28.5" customHeight="1" thickBot="1">
      <c r="A7" s="2">
        <v>3</v>
      </c>
      <c r="B7" s="6" t="s">
        <v>76</v>
      </c>
      <c r="C7" s="108" t="s">
        <v>107</v>
      </c>
      <c r="D7" s="8">
        <v>2</v>
      </c>
      <c r="E7" s="108" t="s">
        <v>107</v>
      </c>
      <c r="F7" s="8">
        <v>2</v>
      </c>
      <c r="G7" s="108" t="s">
        <v>107</v>
      </c>
      <c r="H7" s="108" t="s">
        <v>107</v>
      </c>
      <c r="I7" s="8"/>
      <c r="J7" s="108" t="s">
        <v>107</v>
      </c>
      <c r="K7" s="108" t="s">
        <v>107</v>
      </c>
      <c r="L7" s="108" t="s">
        <v>107</v>
      </c>
      <c r="M7" s="108"/>
      <c r="N7" s="108" t="s">
        <v>107</v>
      </c>
      <c r="O7" s="8">
        <v>2</v>
      </c>
      <c r="P7" s="108" t="s">
        <v>107</v>
      </c>
      <c r="Q7" s="8">
        <v>2</v>
      </c>
      <c r="R7" s="108" t="s">
        <v>107</v>
      </c>
      <c r="S7" s="108" t="s">
        <v>107</v>
      </c>
      <c r="T7" s="108" t="s">
        <v>107</v>
      </c>
      <c r="U7" s="108" t="s">
        <v>107</v>
      </c>
      <c r="V7" s="108" t="s">
        <v>107</v>
      </c>
      <c r="W7" s="108" t="s">
        <v>107</v>
      </c>
      <c r="X7" s="8"/>
      <c r="Y7" s="8">
        <v>2</v>
      </c>
      <c r="Z7" s="8">
        <v>2</v>
      </c>
      <c r="AA7" s="108" t="s">
        <v>107</v>
      </c>
      <c r="AB7" s="8">
        <v>2</v>
      </c>
      <c r="AC7" s="108" t="s">
        <v>107</v>
      </c>
      <c r="AD7" s="8">
        <v>2</v>
      </c>
      <c r="AE7" s="108" t="s">
        <v>107</v>
      </c>
      <c r="AF7" s="108" t="s">
        <v>107</v>
      </c>
      <c r="AG7" s="8"/>
      <c r="AH7" s="8"/>
      <c r="AI7" s="8"/>
      <c r="AJ7" s="8"/>
      <c r="AK7" s="8"/>
      <c r="AL7" s="26"/>
      <c r="AM7" s="73">
        <f t="shared" si="1"/>
        <v>8</v>
      </c>
      <c r="AN7" s="12">
        <f t="shared" si="2"/>
        <v>16</v>
      </c>
    </row>
    <row r="8" spans="1:40" ht="28.5" customHeight="1" thickBot="1">
      <c r="A8" s="2">
        <v>4</v>
      </c>
      <c r="B8" s="6" t="s">
        <v>2</v>
      </c>
      <c r="C8" s="8">
        <v>2</v>
      </c>
      <c r="D8" s="8">
        <v>2</v>
      </c>
      <c r="E8" s="8">
        <v>2</v>
      </c>
      <c r="F8" s="8">
        <v>2</v>
      </c>
      <c r="G8" s="3">
        <v>2</v>
      </c>
      <c r="H8" s="8">
        <v>2</v>
      </c>
      <c r="I8" s="8"/>
      <c r="J8" s="8">
        <v>2</v>
      </c>
      <c r="K8" s="108" t="s">
        <v>107</v>
      </c>
      <c r="L8" s="8">
        <v>2</v>
      </c>
      <c r="M8" s="108"/>
      <c r="N8" s="108" t="s">
        <v>107</v>
      </c>
      <c r="O8" s="8">
        <v>2</v>
      </c>
      <c r="P8" s="108" t="s">
        <v>107</v>
      </c>
      <c r="Q8" s="108" t="s">
        <v>107</v>
      </c>
      <c r="R8" s="8">
        <v>2</v>
      </c>
      <c r="S8" s="108" t="s">
        <v>107</v>
      </c>
      <c r="T8" s="108" t="s">
        <v>107</v>
      </c>
      <c r="U8" s="108" t="s">
        <v>107</v>
      </c>
      <c r="V8" s="108" t="s">
        <v>107</v>
      </c>
      <c r="W8" s="108" t="s">
        <v>107</v>
      </c>
      <c r="X8" s="8"/>
      <c r="Y8" s="8">
        <v>2</v>
      </c>
      <c r="Z8" s="8">
        <v>2</v>
      </c>
      <c r="AA8" s="8">
        <v>4</v>
      </c>
      <c r="AB8" s="8">
        <v>2</v>
      </c>
      <c r="AC8" s="108" t="s">
        <v>107</v>
      </c>
      <c r="AD8" s="108" t="s">
        <v>107</v>
      </c>
      <c r="AE8" s="108" t="s">
        <v>107</v>
      </c>
      <c r="AF8" s="108" t="s">
        <v>107</v>
      </c>
      <c r="AG8" s="8"/>
      <c r="AH8" s="8"/>
      <c r="AI8" s="8"/>
      <c r="AJ8" s="8"/>
      <c r="AK8" s="8"/>
      <c r="AL8" s="26"/>
      <c r="AM8" s="73">
        <f t="shared" si="1"/>
        <v>14</v>
      </c>
      <c r="AN8" s="12">
        <f t="shared" si="2"/>
        <v>30</v>
      </c>
    </row>
    <row r="9" spans="1:40" ht="28.5" customHeight="1" thickBot="1">
      <c r="A9" s="2">
        <v>5</v>
      </c>
      <c r="B9" s="6" t="s">
        <v>3</v>
      </c>
      <c r="C9" s="108" t="s">
        <v>107</v>
      </c>
      <c r="D9" s="108" t="s">
        <v>107</v>
      </c>
      <c r="E9" s="108" t="s">
        <v>107</v>
      </c>
      <c r="F9" s="108" t="s">
        <v>107</v>
      </c>
      <c r="G9" s="108" t="s">
        <v>107</v>
      </c>
      <c r="H9" s="108" t="s">
        <v>107</v>
      </c>
      <c r="I9" s="8"/>
      <c r="J9" s="108" t="s">
        <v>107</v>
      </c>
      <c r="K9" s="108" t="s">
        <v>107</v>
      </c>
      <c r="L9" s="8">
        <v>2</v>
      </c>
      <c r="M9" s="108"/>
      <c r="N9" s="108" t="s">
        <v>107</v>
      </c>
      <c r="O9" s="108" t="s">
        <v>107</v>
      </c>
      <c r="P9" s="108" t="s">
        <v>107</v>
      </c>
      <c r="Q9" s="108" t="s">
        <v>107</v>
      </c>
      <c r="R9" s="8">
        <v>2</v>
      </c>
      <c r="S9" s="108" t="s">
        <v>107</v>
      </c>
      <c r="T9" s="108" t="s">
        <v>107</v>
      </c>
      <c r="U9" s="108" t="s">
        <v>107</v>
      </c>
      <c r="V9" s="108" t="s">
        <v>107</v>
      </c>
      <c r="W9" s="108" t="s">
        <v>107</v>
      </c>
      <c r="X9" s="8"/>
      <c r="Y9" s="108" t="s">
        <v>107</v>
      </c>
      <c r="Z9" s="108" t="s">
        <v>107</v>
      </c>
      <c r="AA9" s="108" t="s">
        <v>107</v>
      </c>
      <c r="AB9" s="108" t="s">
        <v>107</v>
      </c>
      <c r="AC9" s="108" t="s">
        <v>107</v>
      </c>
      <c r="AD9" s="8">
        <v>2</v>
      </c>
      <c r="AE9" s="108" t="s">
        <v>107</v>
      </c>
      <c r="AF9" s="108" t="s">
        <v>107</v>
      </c>
      <c r="AG9" s="8"/>
      <c r="AH9" s="8"/>
      <c r="AI9" s="8"/>
      <c r="AJ9" s="8"/>
      <c r="AK9" s="8"/>
      <c r="AL9" s="26"/>
      <c r="AM9" s="73">
        <f t="shared" si="1"/>
        <v>3</v>
      </c>
      <c r="AN9" s="12">
        <f t="shared" si="2"/>
        <v>6</v>
      </c>
    </row>
    <row r="10" spans="1:40" ht="28.5" customHeight="1" thickBot="1">
      <c r="A10" s="2">
        <v>6</v>
      </c>
      <c r="B10" s="6" t="s">
        <v>4</v>
      </c>
      <c r="C10" s="8">
        <v>2</v>
      </c>
      <c r="D10" s="8">
        <v>2</v>
      </c>
      <c r="E10" s="8">
        <v>2</v>
      </c>
      <c r="F10" s="8">
        <v>2</v>
      </c>
      <c r="G10" s="108" t="s">
        <v>107</v>
      </c>
      <c r="H10" s="108" t="s">
        <v>107</v>
      </c>
      <c r="I10" s="8"/>
      <c r="J10" s="108" t="s">
        <v>107</v>
      </c>
      <c r="K10" s="108" t="s">
        <v>107</v>
      </c>
      <c r="L10" s="108" t="s">
        <v>107</v>
      </c>
      <c r="M10" s="108"/>
      <c r="N10" s="108" t="s">
        <v>107</v>
      </c>
      <c r="O10" s="8">
        <v>2</v>
      </c>
      <c r="P10" s="108" t="s">
        <v>107</v>
      </c>
      <c r="Q10" s="108" t="s">
        <v>107</v>
      </c>
      <c r="R10" s="108" t="s">
        <v>107</v>
      </c>
      <c r="S10" s="8">
        <v>2</v>
      </c>
      <c r="T10" s="108" t="s">
        <v>107</v>
      </c>
      <c r="U10" s="8">
        <v>2</v>
      </c>
      <c r="V10" s="108" t="s">
        <v>107</v>
      </c>
      <c r="W10" s="108" t="s">
        <v>107</v>
      </c>
      <c r="X10" s="8"/>
      <c r="Y10" s="108" t="s">
        <v>107</v>
      </c>
      <c r="Z10" s="8">
        <v>2</v>
      </c>
      <c r="AA10" s="108" t="s">
        <v>107</v>
      </c>
      <c r="AB10" s="108" t="s">
        <v>107</v>
      </c>
      <c r="AC10" s="108" t="s">
        <v>107</v>
      </c>
      <c r="AD10" s="108" t="s">
        <v>107</v>
      </c>
      <c r="AE10" s="108" t="s">
        <v>107</v>
      </c>
      <c r="AF10" s="108" t="s">
        <v>107</v>
      </c>
      <c r="AG10" s="8"/>
      <c r="AH10" s="8"/>
      <c r="AI10" s="8"/>
      <c r="AJ10" s="8"/>
      <c r="AK10" s="8"/>
      <c r="AL10" s="26"/>
      <c r="AM10" s="73">
        <f t="shared" si="1"/>
        <v>8</v>
      </c>
      <c r="AN10" s="12">
        <f t="shared" si="2"/>
        <v>16</v>
      </c>
    </row>
    <row r="11" spans="1:40" ht="28.5" customHeight="1" thickBot="1">
      <c r="A11" s="2">
        <v>7</v>
      </c>
      <c r="B11" s="6" t="s">
        <v>5</v>
      </c>
      <c r="C11" s="108" t="s">
        <v>107</v>
      </c>
      <c r="D11" s="8">
        <v>2</v>
      </c>
      <c r="E11" s="8">
        <v>2</v>
      </c>
      <c r="F11" s="8">
        <v>2</v>
      </c>
      <c r="G11" s="8">
        <v>2</v>
      </c>
      <c r="H11" s="108" t="s">
        <v>107</v>
      </c>
      <c r="I11" s="8"/>
      <c r="J11" s="108" t="s">
        <v>107</v>
      </c>
      <c r="K11" s="108" t="s">
        <v>107</v>
      </c>
      <c r="L11" s="108" t="s">
        <v>107</v>
      </c>
      <c r="M11" s="108"/>
      <c r="N11" s="108" t="s">
        <v>107</v>
      </c>
      <c r="O11" s="108" t="s">
        <v>107</v>
      </c>
      <c r="P11" s="108" t="s">
        <v>107</v>
      </c>
      <c r="Q11" s="108" t="s">
        <v>107</v>
      </c>
      <c r="R11" s="108" t="s">
        <v>107</v>
      </c>
      <c r="S11" s="108" t="s">
        <v>107</v>
      </c>
      <c r="T11" s="108" t="s">
        <v>107</v>
      </c>
      <c r="U11" s="108" t="s">
        <v>107</v>
      </c>
      <c r="V11" s="108" t="s">
        <v>107</v>
      </c>
      <c r="W11" s="108" t="s">
        <v>107</v>
      </c>
      <c r="X11" s="8"/>
      <c r="Y11" s="108" t="s">
        <v>107</v>
      </c>
      <c r="Z11" s="8">
        <v>2</v>
      </c>
      <c r="AA11" s="108" t="s">
        <v>107</v>
      </c>
      <c r="AB11" s="108" t="s">
        <v>107</v>
      </c>
      <c r="AC11" s="108" t="s">
        <v>107</v>
      </c>
      <c r="AD11" s="8">
        <v>2</v>
      </c>
      <c r="AE11" s="108" t="s">
        <v>107</v>
      </c>
      <c r="AF11" s="108" t="s">
        <v>107</v>
      </c>
      <c r="AG11" s="8"/>
      <c r="AH11" s="8"/>
      <c r="AI11" s="8"/>
      <c r="AJ11" s="8"/>
      <c r="AK11" s="8"/>
      <c r="AL11" s="26"/>
      <c r="AM11" s="73">
        <f t="shared" si="1"/>
        <v>6</v>
      </c>
      <c r="AN11" s="12">
        <f t="shared" si="2"/>
        <v>12</v>
      </c>
    </row>
    <row r="12" spans="1:40" ht="28.5" customHeight="1" thickBot="1">
      <c r="A12" s="2">
        <v>8</v>
      </c>
      <c r="B12" s="6" t="s">
        <v>73</v>
      </c>
      <c r="C12" s="8">
        <v>2</v>
      </c>
      <c r="D12" s="8">
        <v>2</v>
      </c>
      <c r="E12" s="8">
        <v>2</v>
      </c>
      <c r="F12" s="8">
        <v>2</v>
      </c>
      <c r="G12" s="8">
        <v>2</v>
      </c>
      <c r="H12" s="8">
        <v>2</v>
      </c>
      <c r="I12" s="8"/>
      <c r="J12" s="121">
        <v>2</v>
      </c>
      <c r="K12" s="8">
        <v>2</v>
      </c>
      <c r="L12" s="8">
        <v>2</v>
      </c>
      <c r="M12" s="108"/>
      <c r="N12" s="108" t="s">
        <v>107</v>
      </c>
      <c r="O12" s="8">
        <v>2</v>
      </c>
      <c r="P12" s="8">
        <v>2</v>
      </c>
      <c r="Q12" s="8">
        <v>2</v>
      </c>
      <c r="R12" s="3">
        <v>2</v>
      </c>
      <c r="S12" s="8">
        <v>2</v>
      </c>
      <c r="T12" s="108" t="s">
        <v>107</v>
      </c>
      <c r="U12" s="8">
        <v>2</v>
      </c>
      <c r="V12" s="8">
        <v>2</v>
      </c>
      <c r="W12" s="108" t="s">
        <v>107</v>
      </c>
      <c r="X12" s="8"/>
      <c r="Y12" s="8">
        <v>2</v>
      </c>
      <c r="Z12" s="8">
        <v>2</v>
      </c>
      <c r="AA12" s="8">
        <v>4</v>
      </c>
      <c r="AB12" s="8">
        <v>2</v>
      </c>
      <c r="AC12" s="8">
        <v>2</v>
      </c>
      <c r="AD12" s="108" t="s">
        <v>107</v>
      </c>
      <c r="AE12" s="108" t="s">
        <v>107</v>
      </c>
      <c r="AF12" s="108" t="s">
        <v>107</v>
      </c>
      <c r="AG12" s="8"/>
      <c r="AH12" s="8"/>
      <c r="AI12" s="8"/>
      <c r="AJ12" s="8"/>
      <c r="AK12" s="8"/>
      <c r="AL12" s="26"/>
      <c r="AM12" s="73">
        <f t="shared" si="1"/>
        <v>21</v>
      </c>
      <c r="AN12" s="12">
        <f t="shared" si="2"/>
        <v>44</v>
      </c>
    </row>
    <row r="13" spans="1:40" ht="28.5" customHeight="1" thickBot="1">
      <c r="A13" s="2">
        <v>9</v>
      </c>
      <c r="B13" s="6" t="s">
        <v>66</v>
      </c>
      <c r="C13" s="8">
        <v>2</v>
      </c>
      <c r="D13" s="108" t="s">
        <v>107</v>
      </c>
      <c r="E13" s="8">
        <v>2</v>
      </c>
      <c r="F13" s="8">
        <v>2</v>
      </c>
      <c r="G13" s="108" t="s">
        <v>107</v>
      </c>
      <c r="H13" s="8">
        <v>2</v>
      </c>
      <c r="I13" s="8"/>
      <c r="J13" s="108" t="s">
        <v>107</v>
      </c>
      <c r="K13" s="108" t="s">
        <v>107</v>
      </c>
      <c r="L13" s="108" t="s">
        <v>107</v>
      </c>
      <c r="M13" s="3"/>
      <c r="N13" s="8">
        <v>2</v>
      </c>
      <c r="O13" s="108" t="s">
        <v>107</v>
      </c>
      <c r="P13" s="108" t="s">
        <v>107</v>
      </c>
      <c r="Q13" s="108" t="s">
        <v>107</v>
      </c>
      <c r="R13" s="8">
        <v>2</v>
      </c>
      <c r="S13" s="108" t="s">
        <v>107</v>
      </c>
      <c r="T13" s="3">
        <v>2</v>
      </c>
      <c r="U13" s="3">
        <v>2</v>
      </c>
      <c r="V13" s="3">
        <v>2</v>
      </c>
      <c r="W13" s="108" t="s">
        <v>107</v>
      </c>
      <c r="X13" s="3">
        <v>4</v>
      </c>
      <c r="Y13" s="108" t="s">
        <v>107</v>
      </c>
      <c r="Z13" s="3">
        <v>2</v>
      </c>
      <c r="AA13" s="3">
        <v>4</v>
      </c>
      <c r="AB13" s="8">
        <v>2</v>
      </c>
      <c r="AC13" s="3">
        <v>2</v>
      </c>
      <c r="AD13" s="108" t="s">
        <v>107</v>
      </c>
      <c r="AE13" s="108" t="s">
        <v>107</v>
      </c>
      <c r="AF13" s="108" t="s">
        <v>107</v>
      </c>
      <c r="AG13" s="3"/>
      <c r="AH13" s="3"/>
      <c r="AI13" s="3"/>
      <c r="AJ13" s="8"/>
      <c r="AK13" s="3"/>
      <c r="AL13" s="26"/>
      <c r="AM13" s="73">
        <f t="shared" si="1"/>
        <v>14</v>
      </c>
      <c r="AN13" s="12">
        <f t="shared" si="2"/>
        <v>32</v>
      </c>
    </row>
    <row r="14" spans="1:40" ht="28.5" customHeight="1" thickBot="1">
      <c r="A14" s="2">
        <v>10</v>
      </c>
      <c r="B14" s="6" t="s">
        <v>39</v>
      </c>
      <c r="C14" s="8">
        <v>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8"/>
      <c r="J14" s="122">
        <v>1</v>
      </c>
      <c r="K14" s="108" t="s">
        <v>107</v>
      </c>
      <c r="L14" s="8">
        <v>2</v>
      </c>
      <c r="M14" s="108"/>
      <c r="N14" s="8">
        <v>2</v>
      </c>
      <c r="O14" s="8">
        <v>2</v>
      </c>
      <c r="P14" s="108" t="s">
        <v>107</v>
      </c>
      <c r="Q14" s="108" t="s">
        <v>107</v>
      </c>
      <c r="R14" s="108" t="s">
        <v>107</v>
      </c>
      <c r="S14" s="8">
        <v>2</v>
      </c>
      <c r="T14" s="108" t="s">
        <v>107</v>
      </c>
      <c r="U14" s="8">
        <v>2</v>
      </c>
      <c r="V14" s="108" t="s">
        <v>107</v>
      </c>
      <c r="W14" s="8">
        <v>2</v>
      </c>
      <c r="X14" s="8"/>
      <c r="Y14" s="108" t="s">
        <v>107</v>
      </c>
      <c r="Z14" s="8">
        <v>2</v>
      </c>
      <c r="AA14" s="8">
        <v>4</v>
      </c>
      <c r="AB14" s="8">
        <v>2</v>
      </c>
      <c r="AC14" s="108" t="s">
        <v>107</v>
      </c>
      <c r="AD14" s="108" t="s">
        <v>107</v>
      </c>
      <c r="AE14" s="8">
        <v>2</v>
      </c>
      <c r="AF14" s="8">
        <v>2</v>
      </c>
      <c r="AG14" s="8"/>
      <c r="AH14" s="8"/>
      <c r="AI14" s="8"/>
      <c r="AJ14" s="8"/>
      <c r="AK14" s="8"/>
      <c r="AL14" s="26"/>
      <c r="AM14" s="73">
        <f>COUNTIF(C14:AL14,"2")+COUNTIF(C14:AL14,"4")+1</f>
        <v>18</v>
      </c>
      <c r="AN14" s="12">
        <f t="shared" si="2"/>
        <v>37</v>
      </c>
    </row>
    <row r="15" spans="1:40" ht="28.5" customHeight="1" thickBot="1">
      <c r="A15" s="2">
        <v>11</v>
      </c>
      <c r="B15" s="6" t="s">
        <v>71</v>
      </c>
      <c r="C15" s="108" t="s">
        <v>107</v>
      </c>
      <c r="D15" s="108" t="s">
        <v>107</v>
      </c>
      <c r="E15" s="108" t="s">
        <v>107</v>
      </c>
      <c r="F15" s="8">
        <v>2</v>
      </c>
      <c r="G15" s="8">
        <v>2</v>
      </c>
      <c r="H15" s="108" t="s">
        <v>107</v>
      </c>
      <c r="I15" s="3"/>
      <c r="J15" s="8">
        <v>2</v>
      </c>
      <c r="K15" s="108" t="s">
        <v>107</v>
      </c>
      <c r="L15" s="108" t="s">
        <v>107</v>
      </c>
      <c r="M15" s="108"/>
      <c r="N15" s="108" t="s">
        <v>107</v>
      </c>
      <c r="O15" s="108" t="s">
        <v>107</v>
      </c>
      <c r="P15" s="108" t="s">
        <v>107</v>
      </c>
      <c r="Q15" s="108" t="s">
        <v>107</v>
      </c>
      <c r="R15" s="108" t="s">
        <v>107</v>
      </c>
      <c r="S15" s="108" t="s">
        <v>107</v>
      </c>
      <c r="T15" s="108" t="s">
        <v>107</v>
      </c>
      <c r="U15" s="108" t="s">
        <v>107</v>
      </c>
      <c r="V15" s="108" t="s">
        <v>107</v>
      </c>
      <c r="W15" s="108" t="s">
        <v>107</v>
      </c>
      <c r="X15" s="8"/>
      <c r="Y15" s="108" t="s">
        <v>107</v>
      </c>
      <c r="Z15" s="108" t="s">
        <v>107</v>
      </c>
      <c r="AA15" s="108" t="s">
        <v>107</v>
      </c>
      <c r="AB15" s="108" t="s">
        <v>107</v>
      </c>
      <c r="AC15" s="108" t="s">
        <v>107</v>
      </c>
      <c r="AD15" s="108" t="s">
        <v>107</v>
      </c>
      <c r="AE15" s="108" t="s">
        <v>107</v>
      </c>
      <c r="AF15" s="108" t="s">
        <v>107</v>
      </c>
      <c r="AG15" s="8"/>
      <c r="AH15" s="8"/>
      <c r="AI15" s="8"/>
      <c r="AJ15" s="8"/>
      <c r="AK15" s="8"/>
      <c r="AL15" s="3"/>
      <c r="AM15" s="73">
        <f aca="true" t="shared" si="3" ref="AM15:AM48">COUNTIF(C15:AL15,"2")+COUNTIF(C15:AL15,"4")</f>
        <v>3</v>
      </c>
      <c r="AN15" s="12">
        <f t="shared" si="2"/>
        <v>6</v>
      </c>
    </row>
    <row r="16" spans="1:40" ht="28.5" customHeight="1" thickBot="1">
      <c r="A16" s="2">
        <v>12</v>
      </c>
      <c r="B16" s="6" t="s">
        <v>6</v>
      </c>
      <c r="C16" s="108" t="s">
        <v>107</v>
      </c>
      <c r="D16" s="8">
        <v>2</v>
      </c>
      <c r="E16" s="108" t="s">
        <v>107</v>
      </c>
      <c r="F16" s="108" t="s">
        <v>107</v>
      </c>
      <c r="G16" s="108" t="s">
        <v>107</v>
      </c>
      <c r="H16" s="108" t="s">
        <v>107</v>
      </c>
      <c r="I16" s="8"/>
      <c r="J16" s="108" t="s">
        <v>107</v>
      </c>
      <c r="K16" s="108" t="s">
        <v>107</v>
      </c>
      <c r="L16" s="108" t="s">
        <v>107</v>
      </c>
      <c r="M16" s="108"/>
      <c r="N16" s="108" t="s">
        <v>107</v>
      </c>
      <c r="O16" s="108" t="s">
        <v>107</v>
      </c>
      <c r="P16" s="108" t="s">
        <v>107</v>
      </c>
      <c r="Q16" s="108" t="s">
        <v>107</v>
      </c>
      <c r="R16" s="108" t="s">
        <v>107</v>
      </c>
      <c r="S16" s="108" t="s">
        <v>107</v>
      </c>
      <c r="T16" s="108" t="s">
        <v>107</v>
      </c>
      <c r="U16" s="108" t="s">
        <v>107</v>
      </c>
      <c r="V16" s="108" t="s">
        <v>107</v>
      </c>
      <c r="W16" s="108" t="s">
        <v>107</v>
      </c>
      <c r="X16" s="8"/>
      <c r="Y16" s="108" t="s">
        <v>107</v>
      </c>
      <c r="Z16" s="108" t="s">
        <v>107</v>
      </c>
      <c r="AA16" s="108" t="s">
        <v>107</v>
      </c>
      <c r="AB16" s="108" t="s">
        <v>107</v>
      </c>
      <c r="AC16" s="108" t="s">
        <v>107</v>
      </c>
      <c r="AD16" s="108" t="s">
        <v>107</v>
      </c>
      <c r="AE16" s="108" t="s">
        <v>107</v>
      </c>
      <c r="AF16" s="108" t="s">
        <v>107</v>
      </c>
      <c r="AG16" s="8"/>
      <c r="AH16" s="8"/>
      <c r="AI16" s="8"/>
      <c r="AJ16" s="8"/>
      <c r="AK16" s="8"/>
      <c r="AL16" s="3"/>
      <c r="AM16" s="73">
        <f t="shared" si="3"/>
        <v>1</v>
      </c>
      <c r="AN16" s="12">
        <f t="shared" si="2"/>
        <v>2</v>
      </c>
    </row>
    <row r="17" spans="1:40" ht="28.5" customHeight="1" thickBot="1">
      <c r="A17" s="2">
        <v>13</v>
      </c>
      <c r="B17" s="6" t="s">
        <v>7</v>
      </c>
      <c r="C17" s="108" t="s">
        <v>107</v>
      </c>
      <c r="D17" s="108" t="s">
        <v>107</v>
      </c>
      <c r="E17" s="108" t="s">
        <v>107</v>
      </c>
      <c r="F17" s="108" t="s">
        <v>107</v>
      </c>
      <c r="G17" s="108" t="s">
        <v>107</v>
      </c>
      <c r="H17" s="108" t="s">
        <v>107</v>
      </c>
      <c r="I17" s="8"/>
      <c r="J17" s="108" t="s">
        <v>107</v>
      </c>
      <c r="K17" s="108" t="s">
        <v>107</v>
      </c>
      <c r="L17" s="8">
        <v>2</v>
      </c>
      <c r="M17" s="108"/>
      <c r="N17" s="108" t="s">
        <v>107</v>
      </c>
      <c r="O17" s="108" t="s">
        <v>107</v>
      </c>
      <c r="P17" s="108" t="s">
        <v>107</v>
      </c>
      <c r="Q17" s="108" t="s">
        <v>107</v>
      </c>
      <c r="R17" s="108" t="s">
        <v>107</v>
      </c>
      <c r="S17" s="108" t="s">
        <v>107</v>
      </c>
      <c r="T17" s="108" t="s">
        <v>107</v>
      </c>
      <c r="U17" s="108" t="s">
        <v>107</v>
      </c>
      <c r="V17" s="108" t="s">
        <v>107</v>
      </c>
      <c r="W17" s="108" t="s">
        <v>107</v>
      </c>
      <c r="X17" s="3"/>
      <c r="Y17" s="108" t="s">
        <v>107</v>
      </c>
      <c r="Z17" s="108" t="s">
        <v>107</v>
      </c>
      <c r="AA17" s="108" t="s">
        <v>107</v>
      </c>
      <c r="AB17" s="108" t="s">
        <v>107</v>
      </c>
      <c r="AC17" s="108" t="s">
        <v>107</v>
      </c>
      <c r="AD17" s="108" t="s">
        <v>107</v>
      </c>
      <c r="AE17" s="108" t="s">
        <v>107</v>
      </c>
      <c r="AF17" s="108" t="s">
        <v>107</v>
      </c>
      <c r="AG17" s="8"/>
      <c r="AH17" s="8"/>
      <c r="AI17" s="8"/>
      <c r="AJ17" s="8"/>
      <c r="AK17" s="8"/>
      <c r="AL17" s="26"/>
      <c r="AM17" s="73">
        <f t="shared" si="3"/>
        <v>1</v>
      </c>
      <c r="AN17" s="12">
        <f t="shared" si="2"/>
        <v>2</v>
      </c>
    </row>
    <row r="18" spans="1:40" ht="28.5" customHeight="1" thickBot="1">
      <c r="A18" s="2">
        <v>14</v>
      </c>
      <c r="B18" s="6" t="s">
        <v>77</v>
      </c>
      <c r="C18" s="108" t="s">
        <v>107</v>
      </c>
      <c r="D18" s="108" t="s">
        <v>107</v>
      </c>
      <c r="E18" s="108" t="s">
        <v>107</v>
      </c>
      <c r="F18" s="108" t="s">
        <v>107</v>
      </c>
      <c r="G18" s="108" t="s">
        <v>107</v>
      </c>
      <c r="H18" s="108" t="s">
        <v>107</v>
      </c>
      <c r="I18" s="8"/>
      <c r="J18" s="8">
        <v>2</v>
      </c>
      <c r="K18" s="108" t="s">
        <v>107</v>
      </c>
      <c r="L18" s="108" t="s">
        <v>107</v>
      </c>
      <c r="M18" s="59"/>
      <c r="N18" s="108" t="s">
        <v>107</v>
      </c>
      <c r="O18" s="8">
        <v>2</v>
      </c>
      <c r="P18" s="108" t="s">
        <v>107</v>
      </c>
      <c r="Q18" s="108" t="s">
        <v>107</v>
      </c>
      <c r="R18" s="108" t="s">
        <v>107</v>
      </c>
      <c r="S18" s="108" t="s">
        <v>107</v>
      </c>
      <c r="T18" s="108" t="s">
        <v>107</v>
      </c>
      <c r="U18" s="108" t="s">
        <v>107</v>
      </c>
      <c r="V18" s="108" t="s">
        <v>107</v>
      </c>
      <c r="W18" s="108" t="s">
        <v>107</v>
      </c>
      <c r="X18" s="3"/>
      <c r="Y18" s="108" t="s">
        <v>107</v>
      </c>
      <c r="Z18" s="108" t="s">
        <v>107</v>
      </c>
      <c r="AA18" s="108" t="s">
        <v>107</v>
      </c>
      <c r="AB18" s="108" t="s">
        <v>107</v>
      </c>
      <c r="AC18" s="108" t="s">
        <v>107</v>
      </c>
      <c r="AD18" s="108" t="s">
        <v>107</v>
      </c>
      <c r="AE18" s="108" t="s">
        <v>107</v>
      </c>
      <c r="AF18" s="108" t="s">
        <v>107</v>
      </c>
      <c r="AG18" s="3"/>
      <c r="AH18" s="3"/>
      <c r="AI18" s="8"/>
      <c r="AJ18" s="8"/>
      <c r="AK18" s="8"/>
      <c r="AL18" s="3"/>
      <c r="AM18" s="73">
        <f t="shared" si="3"/>
        <v>2</v>
      </c>
      <c r="AN18" s="12">
        <f t="shared" si="2"/>
        <v>4</v>
      </c>
    </row>
    <row r="19" spans="1:40" ht="28.5" customHeight="1" thickBot="1">
      <c r="A19" s="2">
        <v>15</v>
      </c>
      <c r="B19" s="6" t="s">
        <v>8</v>
      </c>
      <c r="C19" s="8">
        <v>2</v>
      </c>
      <c r="D19" s="22">
        <v>2</v>
      </c>
      <c r="E19" s="3">
        <v>2</v>
      </c>
      <c r="F19" s="3">
        <v>2</v>
      </c>
      <c r="G19" s="8">
        <v>2</v>
      </c>
      <c r="H19" s="8">
        <v>2</v>
      </c>
      <c r="I19" s="8"/>
      <c r="J19" s="8">
        <v>2</v>
      </c>
      <c r="K19" s="108" t="s">
        <v>107</v>
      </c>
      <c r="L19" s="3">
        <v>2</v>
      </c>
      <c r="M19" s="3"/>
      <c r="N19" s="3">
        <v>2</v>
      </c>
      <c r="O19" s="8">
        <v>2</v>
      </c>
      <c r="P19" s="8">
        <v>2</v>
      </c>
      <c r="Q19" s="108" t="s">
        <v>107</v>
      </c>
      <c r="R19" s="8">
        <v>2</v>
      </c>
      <c r="S19" s="8">
        <v>2</v>
      </c>
      <c r="T19" s="8">
        <v>2</v>
      </c>
      <c r="U19" s="8">
        <v>2</v>
      </c>
      <c r="V19" s="8">
        <v>2</v>
      </c>
      <c r="W19" s="8">
        <v>2</v>
      </c>
      <c r="X19" s="8"/>
      <c r="Y19" s="8">
        <v>2</v>
      </c>
      <c r="Z19" s="8">
        <v>2</v>
      </c>
      <c r="AA19" s="8">
        <v>4</v>
      </c>
      <c r="AB19" s="8">
        <v>2</v>
      </c>
      <c r="AC19" s="8">
        <v>2</v>
      </c>
      <c r="AD19" s="108" t="s">
        <v>107</v>
      </c>
      <c r="AE19" s="8">
        <v>2</v>
      </c>
      <c r="AF19" s="8">
        <v>2</v>
      </c>
      <c r="AG19" s="8"/>
      <c r="AH19" s="8"/>
      <c r="AI19" s="8"/>
      <c r="AJ19" s="8"/>
      <c r="AK19" s="8"/>
      <c r="AL19" s="3"/>
      <c r="AM19" s="73">
        <f t="shared" si="3"/>
        <v>24</v>
      </c>
      <c r="AN19" s="12">
        <f t="shared" si="2"/>
        <v>50</v>
      </c>
    </row>
    <row r="20" spans="1:40" ht="28.5" customHeight="1" thickBot="1">
      <c r="A20" s="2">
        <v>16</v>
      </c>
      <c r="B20" s="6" t="s">
        <v>9</v>
      </c>
      <c r="C20" s="108" t="s">
        <v>107</v>
      </c>
      <c r="D20" s="22">
        <v>2</v>
      </c>
      <c r="E20" s="3">
        <v>2</v>
      </c>
      <c r="F20" s="8">
        <v>2</v>
      </c>
      <c r="G20" s="8">
        <v>2</v>
      </c>
      <c r="H20" s="108" t="s">
        <v>107</v>
      </c>
      <c r="I20" s="8"/>
      <c r="J20" s="8">
        <v>2</v>
      </c>
      <c r="K20" s="108" t="s">
        <v>107</v>
      </c>
      <c r="L20" s="3">
        <v>2</v>
      </c>
      <c r="M20" s="3"/>
      <c r="N20" s="108" t="s">
        <v>107</v>
      </c>
      <c r="O20" s="3">
        <v>2</v>
      </c>
      <c r="P20" s="108" t="s">
        <v>107</v>
      </c>
      <c r="Q20" s="108" t="s">
        <v>107</v>
      </c>
      <c r="R20" s="108" t="s">
        <v>107</v>
      </c>
      <c r="S20" s="8">
        <v>2</v>
      </c>
      <c r="T20" s="108" t="s">
        <v>107</v>
      </c>
      <c r="U20" s="108" t="s">
        <v>107</v>
      </c>
      <c r="V20" s="3">
        <v>2</v>
      </c>
      <c r="W20" s="108" t="s">
        <v>107</v>
      </c>
      <c r="X20" s="3"/>
      <c r="Y20" s="3">
        <v>2</v>
      </c>
      <c r="Z20" s="108" t="s">
        <v>107</v>
      </c>
      <c r="AA20" s="108" t="s">
        <v>107</v>
      </c>
      <c r="AB20" s="108" t="s">
        <v>107</v>
      </c>
      <c r="AC20" s="108" t="s">
        <v>107</v>
      </c>
      <c r="AD20" s="108" t="s">
        <v>107</v>
      </c>
      <c r="AE20" s="108" t="s">
        <v>107</v>
      </c>
      <c r="AF20" s="108" t="s">
        <v>107</v>
      </c>
      <c r="AG20" s="8"/>
      <c r="AH20" s="8"/>
      <c r="AI20" s="8"/>
      <c r="AJ20" s="3"/>
      <c r="AK20" s="3"/>
      <c r="AL20" s="3"/>
      <c r="AM20" s="73">
        <f t="shared" si="3"/>
        <v>10</v>
      </c>
      <c r="AN20" s="12">
        <f t="shared" si="2"/>
        <v>20</v>
      </c>
    </row>
    <row r="21" spans="1:40" ht="28.5" customHeight="1" thickBot="1">
      <c r="A21" s="2">
        <v>17</v>
      </c>
      <c r="B21" s="6" t="s">
        <v>10</v>
      </c>
      <c r="C21" s="108" t="s">
        <v>107</v>
      </c>
      <c r="D21" s="108" t="s">
        <v>107</v>
      </c>
      <c r="E21" s="108" t="s">
        <v>107</v>
      </c>
      <c r="F21" s="108" t="s">
        <v>107</v>
      </c>
      <c r="G21" s="108" t="s">
        <v>107</v>
      </c>
      <c r="H21" s="108" t="s">
        <v>107</v>
      </c>
      <c r="I21" s="8"/>
      <c r="J21" s="108" t="s">
        <v>107</v>
      </c>
      <c r="K21" s="108" t="s">
        <v>107</v>
      </c>
      <c r="L21" s="8">
        <v>2</v>
      </c>
      <c r="M21" s="108"/>
      <c r="N21" s="108" t="s">
        <v>107</v>
      </c>
      <c r="O21" s="8">
        <v>2</v>
      </c>
      <c r="P21" s="108" t="s">
        <v>107</v>
      </c>
      <c r="Q21" s="108" t="s">
        <v>107</v>
      </c>
      <c r="R21" s="8">
        <v>2</v>
      </c>
      <c r="S21" s="8">
        <v>2</v>
      </c>
      <c r="T21" s="108" t="s">
        <v>107</v>
      </c>
      <c r="U21" s="8">
        <v>2</v>
      </c>
      <c r="V21" s="108" t="s">
        <v>107</v>
      </c>
      <c r="W21" s="8">
        <v>2</v>
      </c>
      <c r="X21" s="8"/>
      <c r="Y21" s="8">
        <v>2</v>
      </c>
      <c r="Z21" s="8">
        <v>2</v>
      </c>
      <c r="AA21" s="108" t="s">
        <v>107</v>
      </c>
      <c r="AB21" s="108" t="s">
        <v>107</v>
      </c>
      <c r="AC21" s="108" t="s">
        <v>107</v>
      </c>
      <c r="AD21" s="8">
        <v>2</v>
      </c>
      <c r="AE21" s="8">
        <v>2</v>
      </c>
      <c r="AF21" s="108" t="s">
        <v>107</v>
      </c>
      <c r="AG21" s="8"/>
      <c r="AH21" s="8"/>
      <c r="AI21" s="8"/>
      <c r="AJ21" s="8"/>
      <c r="AK21" s="8"/>
      <c r="AL21" s="26"/>
      <c r="AM21" s="73">
        <f t="shared" si="3"/>
        <v>10</v>
      </c>
      <c r="AN21" s="12">
        <f t="shared" si="2"/>
        <v>20</v>
      </c>
    </row>
    <row r="22" spans="1:40" ht="28.5" customHeight="1" thickBot="1">
      <c r="A22" s="2">
        <v>18</v>
      </c>
      <c r="B22" s="6" t="s">
        <v>11</v>
      </c>
      <c r="C22" s="108" t="s">
        <v>107</v>
      </c>
      <c r="D22" s="8">
        <v>2</v>
      </c>
      <c r="E22" s="8">
        <v>2</v>
      </c>
      <c r="F22" s="8">
        <v>2</v>
      </c>
      <c r="G22" s="8">
        <v>2</v>
      </c>
      <c r="H22" s="108" t="s">
        <v>107</v>
      </c>
      <c r="I22" s="8"/>
      <c r="J22" s="108" t="s">
        <v>107</v>
      </c>
      <c r="K22" s="108" t="s">
        <v>107</v>
      </c>
      <c r="L22" s="108" t="s">
        <v>107</v>
      </c>
      <c r="M22" s="108"/>
      <c r="N22" s="8">
        <v>2</v>
      </c>
      <c r="O22" s="108" t="s">
        <v>107</v>
      </c>
      <c r="P22" s="108" t="s">
        <v>107</v>
      </c>
      <c r="Q22" s="3">
        <v>2</v>
      </c>
      <c r="R22" s="108" t="s">
        <v>107</v>
      </c>
      <c r="S22" s="8">
        <v>2</v>
      </c>
      <c r="T22" s="108" t="s">
        <v>107</v>
      </c>
      <c r="U22" s="108" t="s">
        <v>107</v>
      </c>
      <c r="V22" s="108" t="s">
        <v>107</v>
      </c>
      <c r="W22" s="108" t="s">
        <v>107</v>
      </c>
      <c r="X22" s="8"/>
      <c r="Y22" s="8">
        <v>2</v>
      </c>
      <c r="Z22" s="8">
        <v>2</v>
      </c>
      <c r="AA22" s="108" t="s">
        <v>107</v>
      </c>
      <c r="AB22" s="108" t="s">
        <v>107</v>
      </c>
      <c r="AC22" s="8">
        <v>2</v>
      </c>
      <c r="AD22" s="8">
        <v>2</v>
      </c>
      <c r="AE22" s="108" t="s">
        <v>107</v>
      </c>
      <c r="AF22" s="108" t="s">
        <v>107</v>
      </c>
      <c r="AG22" s="8"/>
      <c r="AH22" s="8"/>
      <c r="AI22" s="8"/>
      <c r="AJ22" s="8"/>
      <c r="AK22" s="8"/>
      <c r="AL22" s="26"/>
      <c r="AM22" s="73">
        <f t="shared" si="3"/>
        <v>11</v>
      </c>
      <c r="AN22" s="12">
        <f t="shared" si="2"/>
        <v>22</v>
      </c>
    </row>
    <row r="23" spans="1:40" ht="28.5" customHeight="1" thickBot="1">
      <c r="A23" s="2">
        <v>19</v>
      </c>
      <c r="B23" s="6" t="s">
        <v>12</v>
      </c>
      <c r="C23" s="108" t="s">
        <v>107</v>
      </c>
      <c r="D23" s="108" t="s">
        <v>107</v>
      </c>
      <c r="E23" s="108" t="s">
        <v>107</v>
      </c>
      <c r="F23" s="108" t="s">
        <v>107</v>
      </c>
      <c r="G23" s="8">
        <v>2</v>
      </c>
      <c r="H23" s="108" t="s">
        <v>107</v>
      </c>
      <c r="I23" s="8"/>
      <c r="J23" s="108" t="s">
        <v>107</v>
      </c>
      <c r="K23" s="108" t="s">
        <v>107</v>
      </c>
      <c r="L23" s="8">
        <v>2</v>
      </c>
      <c r="M23" s="108"/>
      <c r="N23" s="108" t="s">
        <v>107</v>
      </c>
      <c r="O23" s="108" t="s">
        <v>107</v>
      </c>
      <c r="P23" s="8">
        <v>2</v>
      </c>
      <c r="Q23" s="108" t="s">
        <v>107</v>
      </c>
      <c r="R23" s="108" t="s">
        <v>107</v>
      </c>
      <c r="S23" s="108" t="s">
        <v>107</v>
      </c>
      <c r="T23" s="108" t="s">
        <v>107</v>
      </c>
      <c r="U23" s="108" t="s">
        <v>107</v>
      </c>
      <c r="V23" s="108" t="s">
        <v>107</v>
      </c>
      <c r="W23" s="108" t="s">
        <v>107</v>
      </c>
      <c r="X23" s="8"/>
      <c r="Y23" s="108" t="s">
        <v>107</v>
      </c>
      <c r="Z23" s="108" t="s">
        <v>107</v>
      </c>
      <c r="AA23" s="108" t="s">
        <v>107</v>
      </c>
      <c r="AB23" s="108" t="s">
        <v>107</v>
      </c>
      <c r="AC23" s="108" t="s">
        <v>107</v>
      </c>
      <c r="AD23" s="8">
        <v>2</v>
      </c>
      <c r="AE23" s="108" t="s">
        <v>107</v>
      </c>
      <c r="AF23" s="108" t="s">
        <v>107</v>
      </c>
      <c r="AG23" s="8"/>
      <c r="AH23" s="8"/>
      <c r="AI23" s="8"/>
      <c r="AJ23" s="8"/>
      <c r="AK23" s="8"/>
      <c r="AL23" s="26"/>
      <c r="AM23" s="73">
        <f t="shared" si="3"/>
        <v>4</v>
      </c>
      <c r="AN23" s="12">
        <f t="shared" si="2"/>
        <v>8</v>
      </c>
    </row>
    <row r="24" spans="1:40" ht="28.5" customHeight="1" thickBot="1">
      <c r="A24" s="2">
        <v>20</v>
      </c>
      <c r="B24" s="6" t="s">
        <v>13</v>
      </c>
      <c r="C24" s="108" t="s">
        <v>107</v>
      </c>
      <c r="D24" s="8">
        <v>2</v>
      </c>
      <c r="E24" s="8">
        <v>2</v>
      </c>
      <c r="F24" s="8">
        <v>2</v>
      </c>
      <c r="G24" s="8">
        <v>2</v>
      </c>
      <c r="H24" s="108" t="s">
        <v>107</v>
      </c>
      <c r="I24" s="3"/>
      <c r="J24" s="108" t="s">
        <v>107</v>
      </c>
      <c r="K24" s="108" t="s">
        <v>107</v>
      </c>
      <c r="L24" s="8">
        <v>2</v>
      </c>
      <c r="M24" s="8"/>
      <c r="N24" s="108" t="s">
        <v>107</v>
      </c>
      <c r="O24" s="108" t="s">
        <v>107</v>
      </c>
      <c r="P24" s="8">
        <v>2</v>
      </c>
      <c r="Q24" s="108" t="s">
        <v>107</v>
      </c>
      <c r="R24" s="8">
        <v>2</v>
      </c>
      <c r="S24" s="108" t="s">
        <v>107</v>
      </c>
      <c r="T24" s="108" t="s">
        <v>107</v>
      </c>
      <c r="U24" s="108" t="s">
        <v>107</v>
      </c>
      <c r="V24" s="108" t="s">
        <v>107</v>
      </c>
      <c r="W24" s="108" t="s">
        <v>107</v>
      </c>
      <c r="X24" s="3"/>
      <c r="Y24" s="108" t="s">
        <v>107</v>
      </c>
      <c r="Z24" s="108" t="s">
        <v>107</v>
      </c>
      <c r="AA24" s="108" t="s">
        <v>107</v>
      </c>
      <c r="AB24" s="108" t="s">
        <v>107</v>
      </c>
      <c r="AC24" s="108" t="s">
        <v>107</v>
      </c>
      <c r="AD24" s="8">
        <v>2</v>
      </c>
      <c r="AE24" s="108" t="s">
        <v>107</v>
      </c>
      <c r="AF24" s="108" t="s">
        <v>107</v>
      </c>
      <c r="AG24" s="8"/>
      <c r="AH24" s="8"/>
      <c r="AI24" s="8"/>
      <c r="AJ24" s="3"/>
      <c r="AK24" s="8"/>
      <c r="AL24" s="26"/>
      <c r="AM24" s="73">
        <f t="shared" si="3"/>
        <v>8</v>
      </c>
      <c r="AN24" s="12">
        <f t="shared" si="2"/>
        <v>16</v>
      </c>
    </row>
    <row r="25" spans="1:40" ht="28.5" customHeight="1" thickBot="1">
      <c r="A25" s="2">
        <v>21</v>
      </c>
      <c r="B25" s="6" t="s">
        <v>14</v>
      </c>
      <c r="C25" s="108" t="s">
        <v>107</v>
      </c>
      <c r="D25" s="22">
        <v>2</v>
      </c>
      <c r="E25" s="3">
        <v>2</v>
      </c>
      <c r="F25" s="8">
        <v>2</v>
      </c>
      <c r="G25" s="8">
        <v>2</v>
      </c>
      <c r="H25" s="108" t="s">
        <v>107</v>
      </c>
      <c r="I25" s="8"/>
      <c r="J25" s="108" t="s">
        <v>107</v>
      </c>
      <c r="K25" s="108" t="s">
        <v>107</v>
      </c>
      <c r="L25" s="8">
        <v>2</v>
      </c>
      <c r="M25" s="108"/>
      <c r="N25" s="59">
        <v>2</v>
      </c>
      <c r="O25" s="8">
        <v>2</v>
      </c>
      <c r="P25" s="108" t="s">
        <v>107</v>
      </c>
      <c r="Q25" s="3">
        <v>2</v>
      </c>
      <c r="R25" s="108" t="s">
        <v>107</v>
      </c>
      <c r="S25" s="8">
        <v>2</v>
      </c>
      <c r="T25" s="8">
        <v>2</v>
      </c>
      <c r="U25" s="108" t="s">
        <v>107</v>
      </c>
      <c r="V25" s="108" t="s">
        <v>107</v>
      </c>
      <c r="W25" s="108" t="s">
        <v>107</v>
      </c>
      <c r="X25" s="8"/>
      <c r="Y25" s="108" t="s">
        <v>107</v>
      </c>
      <c r="Z25" s="108" t="s">
        <v>107</v>
      </c>
      <c r="AA25" s="108" t="s">
        <v>107</v>
      </c>
      <c r="AB25" s="108" t="s">
        <v>107</v>
      </c>
      <c r="AC25" s="108" t="s">
        <v>107</v>
      </c>
      <c r="AD25" s="108" t="s">
        <v>107</v>
      </c>
      <c r="AE25" s="108" t="s">
        <v>107</v>
      </c>
      <c r="AF25" s="108" t="s">
        <v>107</v>
      </c>
      <c r="AG25" s="3"/>
      <c r="AH25" s="3"/>
      <c r="AI25" s="3"/>
      <c r="AJ25" s="8"/>
      <c r="AK25" s="8"/>
      <c r="AL25" s="26"/>
      <c r="AM25" s="73">
        <f t="shared" si="3"/>
        <v>10</v>
      </c>
      <c r="AN25" s="12">
        <f t="shared" si="2"/>
        <v>20</v>
      </c>
    </row>
    <row r="26" spans="1:40" ht="28.5" customHeight="1" thickBot="1">
      <c r="A26" s="2">
        <v>22</v>
      </c>
      <c r="B26" s="6" t="s">
        <v>15</v>
      </c>
      <c r="C26" s="8">
        <v>2</v>
      </c>
      <c r="D26" s="59">
        <v>2</v>
      </c>
      <c r="E26" s="3">
        <v>2</v>
      </c>
      <c r="F26" s="3">
        <v>2</v>
      </c>
      <c r="G26" s="8">
        <v>2</v>
      </c>
      <c r="H26" s="8">
        <v>2</v>
      </c>
      <c r="I26" s="8">
        <v>4</v>
      </c>
      <c r="J26" s="8">
        <v>2</v>
      </c>
      <c r="K26" s="3">
        <v>2</v>
      </c>
      <c r="L26" s="8">
        <v>2</v>
      </c>
      <c r="M26" s="8"/>
      <c r="N26" s="8">
        <v>2</v>
      </c>
      <c r="O26" s="8">
        <v>2</v>
      </c>
      <c r="P26" s="8">
        <v>2</v>
      </c>
      <c r="Q26" s="8">
        <v>2</v>
      </c>
      <c r="R26" s="3">
        <v>2</v>
      </c>
      <c r="S26" s="8">
        <v>2</v>
      </c>
      <c r="T26" s="8">
        <v>2</v>
      </c>
      <c r="U26" s="8">
        <v>2</v>
      </c>
      <c r="V26" s="8">
        <v>2</v>
      </c>
      <c r="W26" s="8">
        <v>2</v>
      </c>
      <c r="X26" s="8"/>
      <c r="Y26" s="8">
        <v>2</v>
      </c>
      <c r="Z26" s="8">
        <v>2</v>
      </c>
      <c r="AA26" s="8">
        <v>4</v>
      </c>
      <c r="AB26" s="8">
        <v>2</v>
      </c>
      <c r="AC26" s="8">
        <v>2</v>
      </c>
      <c r="AD26" s="108" t="s">
        <v>107</v>
      </c>
      <c r="AE26" s="8">
        <v>2</v>
      </c>
      <c r="AF26" s="8">
        <v>2</v>
      </c>
      <c r="AG26" s="8"/>
      <c r="AH26" s="8"/>
      <c r="AI26" s="8"/>
      <c r="AJ26" s="3"/>
      <c r="AK26" s="3"/>
      <c r="AL26" s="26"/>
      <c r="AM26" s="73">
        <f t="shared" si="3"/>
        <v>27</v>
      </c>
      <c r="AN26" s="12">
        <f t="shared" si="2"/>
        <v>58</v>
      </c>
    </row>
    <row r="27" spans="1:40" ht="28.5" customHeight="1" thickBot="1">
      <c r="A27" s="2">
        <v>23</v>
      </c>
      <c r="B27" s="6" t="s">
        <v>16</v>
      </c>
      <c r="C27" s="108" t="s">
        <v>107</v>
      </c>
      <c r="D27" s="108" t="s">
        <v>107</v>
      </c>
      <c r="E27" s="108" t="s">
        <v>107</v>
      </c>
      <c r="F27" s="108" t="s">
        <v>107</v>
      </c>
      <c r="G27" s="108" t="s">
        <v>107</v>
      </c>
      <c r="H27" s="108" t="s">
        <v>107</v>
      </c>
      <c r="I27" s="8"/>
      <c r="J27" s="108" t="s">
        <v>107</v>
      </c>
      <c r="K27" s="108" t="s">
        <v>107</v>
      </c>
      <c r="L27" s="108" t="s">
        <v>107</v>
      </c>
      <c r="M27" s="108"/>
      <c r="N27" s="108" t="s">
        <v>107</v>
      </c>
      <c r="O27" s="108" t="s">
        <v>107</v>
      </c>
      <c r="P27" s="108" t="s">
        <v>107</v>
      </c>
      <c r="Q27" s="3">
        <v>2</v>
      </c>
      <c r="R27" s="108" t="s">
        <v>107</v>
      </c>
      <c r="S27" s="108" t="s">
        <v>107</v>
      </c>
      <c r="T27" s="108" t="s">
        <v>107</v>
      </c>
      <c r="U27" s="108" t="s">
        <v>107</v>
      </c>
      <c r="V27" s="108" t="s">
        <v>107</v>
      </c>
      <c r="W27" s="108" t="s">
        <v>107</v>
      </c>
      <c r="X27" s="3"/>
      <c r="Y27" s="108" t="s">
        <v>107</v>
      </c>
      <c r="Z27" s="108" t="s">
        <v>107</v>
      </c>
      <c r="AA27" s="108" t="s">
        <v>107</v>
      </c>
      <c r="AB27" s="108" t="s">
        <v>107</v>
      </c>
      <c r="AC27" s="108" t="s">
        <v>107</v>
      </c>
      <c r="AD27" s="108" t="s">
        <v>107</v>
      </c>
      <c r="AE27" s="108" t="s">
        <v>107</v>
      </c>
      <c r="AF27" s="108" t="s">
        <v>107</v>
      </c>
      <c r="AG27" s="8"/>
      <c r="AH27" s="8"/>
      <c r="AI27" s="8"/>
      <c r="AJ27" s="8"/>
      <c r="AK27" s="3"/>
      <c r="AL27" s="26"/>
      <c r="AM27" s="73">
        <f t="shared" si="3"/>
        <v>1</v>
      </c>
      <c r="AN27" s="12">
        <f t="shared" si="2"/>
        <v>2</v>
      </c>
    </row>
    <row r="28" spans="1:40" ht="28.5" customHeight="1" thickBot="1">
      <c r="A28" s="2">
        <v>24</v>
      </c>
      <c r="B28" s="6" t="s">
        <v>17</v>
      </c>
      <c r="C28" s="108" t="s">
        <v>107</v>
      </c>
      <c r="D28" s="108" t="s">
        <v>107</v>
      </c>
      <c r="E28" s="3">
        <v>2</v>
      </c>
      <c r="F28" s="3">
        <v>2</v>
      </c>
      <c r="G28" s="59">
        <v>2</v>
      </c>
      <c r="H28" s="108" t="s">
        <v>107</v>
      </c>
      <c r="I28" s="3"/>
      <c r="J28" s="8">
        <v>2</v>
      </c>
      <c r="K28" s="8">
        <v>2</v>
      </c>
      <c r="L28" s="108" t="s">
        <v>107</v>
      </c>
      <c r="M28" s="108"/>
      <c r="N28" s="8">
        <v>2</v>
      </c>
      <c r="O28" s="3">
        <v>2</v>
      </c>
      <c r="P28" s="8">
        <v>2</v>
      </c>
      <c r="Q28" s="3">
        <v>2</v>
      </c>
      <c r="R28" s="8">
        <v>2</v>
      </c>
      <c r="S28" s="3">
        <v>2</v>
      </c>
      <c r="T28" s="108" t="s">
        <v>107</v>
      </c>
      <c r="U28" s="3">
        <v>2</v>
      </c>
      <c r="V28" s="108" t="s">
        <v>107</v>
      </c>
      <c r="W28" s="108" t="s">
        <v>107</v>
      </c>
      <c r="X28" s="3"/>
      <c r="Y28" s="3">
        <v>2</v>
      </c>
      <c r="Z28" s="108" t="s">
        <v>107</v>
      </c>
      <c r="AA28" s="3">
        <v>4</v>
      </c>
      <c r="AB28" s="8">
        <v>2</v>
      </c>
      <c r="AC28" s="3">
        <v>2</v>
      </c>
      <c r="AD28" s="108" t="s">
        <v>107</v>
      </c>
      <c r="AE28" s="3">
        <v>2</v>
      </c>
      <c r="AF28" s="108" t="s">
        <v>107</v>
      </c>
      <c r="AG28" s="3"/>
      <c r="AH28" s="3"/>
      <c r="AI28" s="3"/>
      <c r="AJ28" s="3"/>
      <c r="AK28" s="3"/>
      <c r="AL28" s="26"/>
      <c r="AM28" s="73">
        <f t="shared" si="3"/>
        <v>17</v>
      </c>
      <c r="AN28" s="12">
        <f t="shared" si="2"/>
        <v>36</v>
      </c>
    </row>
    <row r="29" spans="1:40" ht="28.5" customHeight="1" thickBot="1">
      <c r="A29" s="2">
        <v>25</v>
      </c>
      <c r="B29" s="6" t="s">
        <v>18</v>
      </c>
      <c r="C29" s="108" t="s">
        <v>107</v>
      </c>
      <c r="D29" s="108" t="s">
        <v>107</v>
      </c>
      <c r="E29" s="108" t="s">
        <v>107</v>
      </c>
      <c r="F29" s="108" t="s">
        <v>107</v>
      </c>
      <c r="G29" s="108" t="s">
        <v>107</v>
      </c>
      <c r="H29" s="108" t="s">
        <v>107</v>
      </c>
      <c r="I29" s="8"/>
      <c r="J29" s="108" t="s">
        <v>107</v>
      </c>
      <c r="K29" s="108" t="s">
        <v>107</v>
      </c>
      <c r="L29" s="108" t="s">
        <v>107</v>
      </c>
      <c r="M29" s="108"/>
      <c r="N29" s="108" t="s">
        <v>107</v>
      </c>
      <c r="O29" s="108" t="s">
        <v>107</v>
      </c>
      <c r="P29" s="108" t="s">
        <v>107</v>
      </c>
      <c r="Q29" s="108" t="s">
        <v>107</v>
      </c>
      <c r="R29" s="108" t="s">
        <v>107</v>
      </c>
      <c r="S29" s="108" t="s">
        <v>107</v>
      </c>
      <c r="T29" s="108" t="s">
        <v>107</v>
      </c>
      <c r="U29" s="108" t="s">
        <v>107</v>
      </c>
      <c r="V29" s="108" t="s">
        <v>107</v>
      </c>
      <c r="W29" s="108" t="s">
        <v>107</v>
      </c>
      <c r="X29" s="8"/>
      <c r="Y29" s="108" t="s">
        <v>107</v>
      </c>
      <c r="Z29" s="108" t="s">
        <v>107</v>
      </c>
      <c r="AA29" s="108" t="s">
        <v>107</v>
      </c>
      <c r="AB29" s="108" t="s">
        <v>107</v>
      </c>
      <c r="AC29" s="108" t="s">
        <v>107</v>
      </c>
      <c r="AD29" s="108" t="s">
        <v>107</v>
      </c>
      <c r="AE29" s="108" t="s">
        <v>107</v>
      </c>
      <c r="AF29" s="108" t="s">
        <v>107</v>
      </c>
      <c r="AG29" s="8"/>
      <c r="AH29" s="8"/>
      <c r="AI29" s="8"/>
      <c r="AJ29" s="8"/>
      <c r="AK29" s="8"/>
      <c r="AL29" s="95"/>
      <c r="AM29" s="73">
        <f t="shared" si="3"/>
        <v>0</v>
      </c>
      <c r="AN29" s="12">
        <f t="shared" si="2"/>
        <v>0</v>
      </c>
    </row>
    <row r="30" spans="1:40" ht="28.5" customHeight="1" thickBot="1">
      <c r="A30" s="2">
        <v>26</v>
      </c>
      <c r="B30" s="6" t="s">
        <v>19</v>
      </c>
      <c r="C30" s="108" t="s">
        <v>107</v>
      </c>
      <c r="D30" s="108" t="s">
        <v>107</v>
      </c>
      <c r="E30" s="108" t="s">
        <v>107</v>
      </c>
      <c r="F30" s="108" t="s">
        <v>107</v>
      </c>
      <c r="G30" s="108" t="s">
        <v>107</v>
      </c>
      <c r="H30" s="108" t="s">
        <v>107</v>
      </c>
      <c r="I30" s="3"/>
      <c r="J30" s="108" t="s">
        <v>107</v>
      </c>
      <c r="K30" s="108" t="s">
        <v>107</v>
      </c>
      <c r="L30" s="108" t="s">
        <v>107</v>
      </c>
      <c r="M30" s="59"/>
      <c r="N30" s="108" t="s">
        <v>107</v>
      </c>
      <c r="O30" s="108" t="s">
        <v>107</v>
      </c>
      <c r="P30" s="108" t="s">
        <v>107</v>
      </c>
      <c r="Q30" s="108" t="s">
        <v>107</v>
      </c>
      <c r="R30" s="108" t="s">
        <v>107</v>
      </c>
      <c r="S30" s="108" t="s">
        <v>107</v>
      </c>
      <c r="T30" s="108" t="s">
        <v>107</v>
      </c>
      <c r="U30" s="108" t="s">
        <v>107</v>
      </c>
      <c r="V30" s="108" t="s">
        <v>107</v>
      </c>
      <c r="W30" s="108" t="s">
        <v>107</v>
      </c>
      <c r="X30" s="3"/>
      <c r="Y30" s="108" t="s">
        <v>107</v>
      </c>
      <c r="Z30" s="108" t="s">
        <v>107</v>
      </c>
      <c r="AA30" s="108" t="s">
        <v>107</v>
      </c>
      <c r="AB30" s="108" t="s">
        <v>107</v>
      </c>
      <c r="AC30" s="108" t="s">
        <v>107</v>
      </c>
      <c r="AD30" s="108" t="s">
        <v>107</v>
      </c>
      <c r="AE30" s="108" t="s">
        <v>107</v>
      </c>
      <c r="AF30" s="108" t="s">
        <v>107</v>
      </c>
      <c r="AG30" s="3"/>
      <c r="AH30" s="3"/>
      <c r="AI30" s="3"/>
      <c r="AJ30" s="3"/>
      <c r="AK30" s="3"/>
      <c r="AL30" s="26"/>
      <c r="AM30" s="73">
        <f t="shared" si="3"/>
        <v>0</v>
      </c>
      <c r="AN30" s="12">
        <f t="shared" si="2"/>
        <v>0</v>
      </c>
    </row>
    <row r="31" spans="1:40" ht="28.5" customHeight="1" thickBot="1">
      <c r="A31" s="2">
        <v>27</v>
      </c>
      <c r="B31" s="6" t="s">
        <v>20</v>
      </c>
      <c r="C31" s="8">
        <v>2</v>
      </c>
      <c r="D31" s="8">
        <v>2</v>
      </c>
      <c r="E31" s="108" t="s">
        <v>107</v>
      </c>
      <c r="F31" s="108" t="s">
        <v>107</v>
      </c>
      <c r="G31" s="108" t="s">
        <v>107</v>
      </c>
      <c r="H31" s="8">
        <v>2</v>
      </c>
      <c r="I31" s="8"/>
      <c r="J31" s="108" t="s">
        <v>107</v>
      </c>
      <c r="K31" s="108" t="s">
        <v>107</v>
      </c>
      <c r="L31" s="108" t="s">
        <v>107</v>
      </c>
      <c r="M31" s="108"/>
      <c r="N31" s="108" t="s">
        <v>107</v>
      </c>
      <c r="O31" s="8">
        <v>2</v>
      </c>
      <c r="P31" s="108" t="s">
        <v>107</v>
      </c>
      <c r="Q31" s="108" t="s">
        <v>107</v>
      </c>
      <c r="R31" s="108" t="s">
        <v>107</v>
      </c>
      <c r="S31" s="8">
        <v>2</v>
      </c>
      <c r="T31" s="108" t="s">
        <v>107</v>
      </c>
      <c r="U31" s="8">
        <v>2</v>
      </c>
      <c r="V31" s="108" t="s">
        <v>107</v>
      </c>
      <c r="W31" s="108" t="s">
        <v>107</v>
      </c>
      <c r="X31" s="8"/>
      <c r="Y31" s="8">
        <v>2</v>
      </c>
      <c r="Z31" s="108" t="s">
        <v>107</v>
      </c>
      <c r="AA31" s="108" t="s">
        <v>107</v>
      </c>
      <c r="AB31" s="108" t="s">
        <v>107</v>
      </c>
      <c r="AC31" s="108" t="s">
        <v>107</v>
      </c>
      <c r="AD31" s="108" t="s">
        <v>107</v>
      </c>
      <c r="AE31" s="108" t="s">
        <v>107</v>
      </c>
      <c r="AF31" s="108" t="s">
        <v>107</v>
      </c>
      <c r="AG31" s="8"/>
      <c r="AH31" s="8"/>
      <c r="AI31" s="8"/>
      <c r="AJ31" s="8"/>
      <c r="AK31" s="8"/>
      <c r="AL31" s="26"/>
      <c r="AM31" s="73">
        <f t="shared" si="3"/>
        <v>7</v>
      </c>
      <c r="AN31" s="12">
        <f t="shared" si="2"/>
        <v>14</v>
      </c>
    </row>
    <row r="32" spans="1:40" ht="28.5" customHeight="1" thickBot="1">
      <c r="A32" s="2">
        <v>28</v>
      </c>
      <c r="B32" s="6" t="s">
        <v>104</v>
      </c>
      <c r="C32" s="108" t="s">
        <v>107</v>
      </c>
      <c r="D32" s="8">
        <v>2</v>
      </c>
      <c r="E32" s="8">
        <v>2</v>
      </c>
      <c r="F32" s="8">
        <v>2</v>
      </c>
      <c r="G32" s="8">
        <v>2</v>
      </c>
      <c r="H32" s="108" t="s">
        <v>107</v>
      </c>
      <c r="I32" s="8"/>
      <c r="J32" s="108" t="s">
        <v>107</v>
      </c>
      <c r="K32" s="108" t="s">
        <v>107</v>
      </c>
      <c r="L32" s="8">
        <v>2</v>
      </c>
      <c r="M32" s="108"/>
      <c r="N32" s="108" t="s">
        <v>107</v>
      </c>
      <c r="O32" s="108" t="s">
        <v>107</v>
      </c>
      <c r="P32" s="8">
        <v>2</v>
      </c>
      <c r="Q32" s="108" t="s">
        <v>107</v>
      </c>
      <c r="R32" s="8">
        <v>2</v>
      </c>
      <c r="S32" s="8">
        <v>2</v>
      </c>
      <c r="T32" s="108" t="s">
        <v>107</v>
      </c>
      <c r="U32" s="108" t="s">
        <v>107</v>
      </c>
      <c r="V32" s="8">
        <v>2</v>
      </c>
      <c r="W32" s="108" t="s">
        <v>107</v>
      </c>
      <c r="X32" s="8"/>
      <c r="Y32" s="8">
        <v>2</v>
      </c>
      <c r="Z32" s="108" t="s">
        <v>107</v>
      </c>
      <c r="AA32" s="108" t="s">
        <v>107</v>
      </c>
      <c r="AB32" s="8">
        <v>2</v>
      </c>
      <c r="AC32" s="108" t="s">
        <v>107</v>
      </c>
      <c r="AD32" s="108" t="s">
        <v>107</v>
      </c>
      <c r="AE32" s="108" t="s">
        <v>107</v>
      </c>
      <c r="AF32" s="108" t="s">
        <v>107</v>
      </c>
      <c r="AG32" s="8"/>
      <c r="AH32" s="8"/>
      <c r="AI32" s="8"/>
      <c r="AJ32" s="8"/>
      <c r="AK32" s="8"/>
      <c r="AL32" s="26"/>
      <c r="AM32" s="73">
        <f t="shared" si="3"/>
        <v>11</v>
      </c>
      <c r="AN32" s="12">
        <f t="shared" si="2"/>
        <v>22</v>
      </c>
    </row>
    <row r="33" spans="1:40" ht="28.5" customHeight="1" thickBot="1">
      <c r="A33" s="2">
        <v>29</v>
      </c>
      <c r="B33" s="6" t="s">
        <v>78</v>
      </c>
      <c r="C33" s="108" t="s">
        <v>107</v>
      </c>
      <c r="D33" s="108" t="s">
        <v>107</v>
      </c>
      <c r="E33" s="8">
        <v>2</v>
      </c>
      <c r="F33" s="108" t="s">
        <v>107</v>
      </c>
      <c r="G33" s="8">
        <v>2</v>
      </c>
      <c r="H33" s="8">
        <v>2</v>
      </c>
      <c r="I33" s="8"/>
      <c r="J33" s="108" t="s">
        <v>107</v>
      </c>
      <c r="K33" s="108" t="s">
        <v>107</v>
      </c>
      <c r="L33" s="108" t="s">
        <v>107</v>
      </c>
      <c r="M33" s="108"/>
      <c r="N33" s="108" t="s">
        <v>107</v>
      </c>
      <c r="O33" s="8">
        <v>2</v>
      </c>
      <c r="P33" s="108" t="s">
        <v>107</v>
      </c>
      <c r="Q33" s="108" t="s">
        <v>107</v>
      </c>
      <c r="R33" s="8">
        <v>2</v>
      </c>
      <c r="S33" s="8">
        <v>2</v>
      </c>
      <c r="T33" s="108" t="s">
        <v>107</v>
      </c>
      <c r="U33" s="108" t="s">
        <v>107</v>
      </c>
      <c r="V33" s="108" t="s">
        <v>107</v>
      </c>
      <c r="W33" s="8">
        <v>2</v>
      </c>
      <c r="X33" s="8"/>
      <c r="Y33" s="8">
        <v>2</v>
      </c>
      <c r="Z33" s="8">
        <v>2</v>
      </c>
      <c r="AA33" s="108" t="s">
        <v>107</v>
      </c>
      <c r="AB33" s="108" t="s">
        <v>107</v>
      </c>
      <c r="AC33" s="108" t="s">
        <v>107</v>
      </c>
      <c r="AD33" s="108" t="s">
        <v>107</v>
      </c>
      <c r="AE33" s="8">
        <v>2</v>
      </c>
      <c r="AF33" s="108" t="s">
        <v>107</v>
      </c>
      <c r="AG33" s="8"/>
      <c r="AH33" s="8"/>
      <c r="AI33" s="8"/>
      <c r="AJ33" s="8"/>
      <c r="AK33" s="8"/>
      <c r="AL33" s="26"/>
      <c r="AM33" s="73">
        <f t="shared" si="3"/>
        <v>10</v>
      </c>
      <c r="AN33" s="12">
        <f t="shared" si="2"/>
        <v>20</v>
      </c>
    </row>
    <row r="34" spans="1:40" ht="28.5" customHeight="1" thickBot="1">
      <c r="A34" s="2">
        <v>30</v>
      </c>
      <c r="B34" s="6" t="s">
        <v>79</v>
      </c>
      <c r="C34" s="108" t="s">
        <v>107</v>
      </c>
      <c r="D34" s="8">
        <v>2</v>
      </c>
      <c r="E34" s="8">
        <v>2</v>
      </c>
      <c r="F34" s="8">
        <v>2</v>
      </c>
      <c r="G34" s="8">
        <v>2</v>
      </c>
      <c r="H34" s="8">
        <v>2</v>
      </c>
      <c r="I34" s="8"/>
      <c r="J34" s="108" t="s">
        <v>107</v>
      </c>
      <c r="K34" s="8">
        <v>2</v>
      </c>
      <c r="L34" s="8">
        <v>2</v>
      </c>
      <c r="M34" s="8"/>
      <c r="N34" s="108" t="s">
        <v>107</v>
      </c>
      <c r="O34" s="8">
        <v>2</v>
      </c>
      <c r="P34" s="108" t="s">
        <v>107</v>
      </c>
      <c r="Q34" s="3">
        <v>2</v>
      </c>
      <c r="R34" s="8">
        <v>2</v>
      </c>
      <c r="S34" s="108" t="s">
        <v>107</v>
      </c>
      <c r="T34" s="108" t="s">
        <v>107</v>
      </c>
      <c r="U34" s="108" t="s">
        <v>107</v>
      </c>
      <c r="V34" s="108" t="s">
        <v>107</v>
      </c>
      <c r="W34" s="108" t="s">
        <v>107</v>
      </c>
      <c r="X34" s="8"/>
      <c r="Y34" s="8">
        <v>2</v>
      </c>
      <c r="Z34" s="8">
        <v>2</v>
      </c>
      <c r="AA34" s="108" t="s">
        <v>107</v>
      </c>
      <c r="AB34" s="108" t="s">
        <v>107</v>
      </c>
      <c r="AC34" s="108" t="s">
        <v>107</v>
      </c>
      <c r="AD34" s="108" t="s">
        <v>107</v>
      </c>
      <c r="AE34" s="108" t="s">
        <v>107</v>
      </c>
      <c r="AF34" s="108" t="s">
        <v>107</v>
      </c>
      <c r="AG34" s="8"/>
      <c r="AH34" s="8"/>
      <c r="AI34" s="8"/>
      <c r="AJ34" s="3"/>
      <c r="AK34" s="8"/>
      <c r="AL34" s="26"/>
      <c r="AM34" s="73">
        <f t="shared" si="3"/>
        <v>12</v>
      </c>
      <c r="AN34" s="12">
        <f t="shared" si="2"/>
        <v>24</v>
      </c>
    </row>
    <row r="35" spans="1:40" ht="28.5" customHeight="1" thickBot="1">
      <c r="A35" s="2">
        <v>31</v>
      </c>
      <c r="B35" s="6" t="s">
        <v>101</v>
      </c>
      <c r="C35" s="108" t="s">
        <v>107</v>
      </c>
      <c r="D35" s="8">
        <v>2</v>
      </c>
      <c r="E35" s="8">
        <v>2</v>
      </c>
      <c r="F35" s="8">
        <v>2</v>
      </c>
      <c r="G35" s="8">
        <v>2</v>
      </c>
      <c r="H35" s="8">
        <v>2</v>
      </c>
      <c r="I35" s="8"/>
      <c r="J35" s="8">
        <v>2</v>
      </c>
      <c r="K35" s="108" t="s">
        <v>107</v>
      </c>
      <c r="L35" s="108" t="s">
        <v>107</v>
      </c>
      <c r="M35" s="108"/>
      <c r="N35" s="108" t="s">
        <v>107</v>
      </c>
      <c r="O35" s="108" t="s">
        <v>107</v>
      </c>
      <c r="P35" s="108" t="s">
        <v>107</v>
      </c>
      <c r="Q35" s="108" t="s">
        <v>107</v>
      </c>
      <c r="R35" s="108" t="s">
        <v>107</v>
      </c>
      <c r="S35" s="108" t="s">
        <v>107</v>
      </c>
      <c r="T35" s="108" t="s">
        <v>107</v>
      </c>
      <c r="U35" s="108" t="s">
        <v>107</v>
      </c>
      <c r="V35" s="108" t="s">
        <v>107</v>
      </c>
      <c r="W35" s="108" t="s">
        <v>107</v>
      </c>
      <c r="X35" s="8"/>
      <c r="Y35" s="108" t="s">
        <v>107</v>
      </c>
      <c r="Z35" s="108" t="s">
        <v>107</v>
      </c>
      <c r="AA35" s="108" t="s">
        <v>107</v>
      </c>
      <c r="AB35" s="108" t="s">
        <v>107</v>
      </c>
      <c r="AC35" s="108" t="s">
        <v>107</v>
      </c>
      <c r="AD35" s="108" t="s">
        <v>107</v>
      </c>
      <c r="AE35" s="108" t="s">
        <v>107</v>
      </c>
      <c r="AF35" s="108" t="s">
        <v>107</v>
      </c>
      <c r="AG35" s="8"/>
      <c r="AH35" s="8"/>
      <c r="AI35" s="8"/>
      <c r="AJ35" s="8"/>
      <c r="AK35" s="8"/>
      <c r="AL35" s="26"/>
      <c r="AM35" s="73">
        <f t="shared" si="3"/>
        <v>6</v>
      </c>
      <c r="AN35" s="12">
        <f t="shared" si="2"/>
        <v>12</v>
      </c>
    </row>
    <row r="36" spans="1:40" ht="28.5" customHeight="1" thickBot="1">
      <c r="A36" s="2">
        <v>32</v>
      </c>
      <c r="B36" s="6" t="s">
        <v>21</v>
      </c>
      <c r="C36" s="108" t="s">
        <v>107</v>
      </c>
      <c r="D36" s="108" t="s">
        <v>107</v>
      </c>
      <c r="E36" s="8">
        <v>2</v>
      </c>
      <c r="F36" s="8">
        <v>2</v>
      </c>
      <c r="G36" s="108" t="s">
        <v>107</v>
      </c>
      <c r="H36" s="108" t="s">
        <v>107</v>
      </c>
      <c r="I36" s="8"/>
      <c r="J36" s="108" t="s">
        <v>107</v>
      </c>
      <c r="K36" s="108" t="s">
        <v>107</v>
      </c>
      <c r="L36" s="108" t="s">
        <v>107</v>
      </c>
      <c r="M36" s="108"/>
      <c r="N36" s="108" t="s">
        <v>107</v>
      </c>
      <c r="O36" s="108" t="s">
        <v>107</v>
      </c>
      <c r="P36" s="108" t="s">
        <v>107</v>
      </c>
      <c r="Q36" s="108" t="s">
        <v>107</v>
      </c>
      <c r="R36" s="108" t="s">
        <v>107</v>
      </c>
      <c r="S36" s="108" t="s">
        <v>107</v>
      </c>
      <c r="T36" s="108" t="s">
        <v>107</v>
      </c>
      <c r="U36" s="108" t="s">
        <v>107</v>
      </c>
      <c r="V36" s="108" t="s">
        <v>107</v>
      </c>
      <c r="W36" s="108" t="s">
        <v>107</v>
      </c>
      <c r="X36" s="8"/>
      <c r="Y36" s="108" t="s">
        <v>107</v>
      </c>
      <c r="Z36" s="108" t="s">
        <v>107</v>
      </c>
      <c r="AA36" s="108" t="s">
        <v>107</v>
      </c>
      <c r="AB36" s="108" t="s">
        <v>107</v>
      </c>
      <c r="AC36" s="108" t="s">
        <v>107</v>
      </c>
      <c r="AD36" s="108" t="s">
        <v>107</v>
      </c>
      <c r="AE36" s="108" t="s">
        <v>107</v>
      </c>
      <c r="AF36" s="108" t="s">
        <v>107</v>
      </c>
      <c r="AG36" s="8"/>
      <c r="AH36" s="8"/>
      <c r="AI36" s="8"/>
      <c r="AJ36" s="3"/>
      <c r="AK36" s="8"/>
      <c r="AL36" s="26"/>
      <c r="AM36" s="73">
        <f t="shared" si="3"/>
        <v>2</v>
      </c>
      <c r="AN36" s="12">
        <f t="shared" si="2"/>
        <v>4</v>
      </c>
    </row>
    <row r="37" spans="1:40" ht="28.5" customHeight="1" thickBot="1">
      <c r="A37" s="2">
        <v>33</v>
      </c>
      <c r="B37" s="6" t="s">
        <v>22</v>
      </c>
      <c r="C37" s="8">
        <v>2</v>
      </c>
      <c r="D37" s="8">
        <v>2</v>
      </c>
      <c r="E37" s="8">
        <v>2</v>
      </c>
      <c r="F37" s="8">
        <v>2</v>
      </c>
      <c r="G37" s="8">
        <v>2</v>
      </c>
      <c r="H37" s="8">
        <v>2</v>
      </c>
      <c r="I37" s="8"/>
      <c r="J37" s="8">
        <v>2</v>
      </c>
      <c r="K37" s="8">
        <v>2</v>
      </c>
      <c r="L37" s="8">
        <v>2</v>
      </c>
      <c r="M37" s="108"/>
      <c r="N37" s="108" t="s">
        <v>107</v>
      </c>
      <c r="O37" s="8">
        <v>2</v>
      </c>
      <c r="P37" s="8">
        <v>2</v>
      </c>
      <c r="Q37" s="8">
        <v>2</v>
      </c>
      <c r="R37" s="3">
        <v>2</v>
      </c>
      <c r="S37" s="8">
        <v>2</v>
      </c>
      <c r="T37" s="108" t="s">
        <v>107</v>
      </c>
      <c r="U37" s="8">
        <v>2</v>
      </c>
      <c r="V37" s="8">
        <v>2</v>
      </c>
      <c r="W37" s="108" t="s">
        <v>107</v>
      </c>
      <c r="X37" s="8"/>
      <c r="Y37" s="8">
        <v>2</v>
      </c>
      <c r="Z37" s="8">
        <v>2</v>
      </c>
      <c r="AA37" s="8">
        <v>4</v>
      </c>
      <c r="AB37" s="8">
        <v>2</v>
      </c>
      <c r="AC37" s="8">
        <v>2</v>
      </c>
      <c r="AD37" s="108" t="s">
        <v>107</v>
      </c>
      <c r="AE37" s="108" t="s">
        <v>107</v>
      </c>
      <c r="AF37" s="8">
        <v>2</v>
      </c>
      <c r="AG37" s="8"/>
      <c r="AH37" s="8"/>
      <c r="AI37" s="8"/>
      <c r="AJ37" s="8"/>
      <c r="AK37" s="8"/>
      <c r="AL37" s="26"/>
      <c r="AM37" s="73">
        <f t="shared" si="3"/>
        <v>22</v>
      </c>
      <c r="AN37" s="12">
        <f aca="true" t="shared" si="4" ref="AN37:AN61">SUM(C37:AL37)</f>
        <v>46</v>
      </c>
    </row>
    <row r="38" spans="1:40" ht="28.5" customHeight="1" thickBot="1">
      <c r="A38" s="2">
        <v>34</v>
      </c>
      <c r="B38" s="6" t="s">
        <v>105</v>
      </c>
      <c r="C38" s="108" t="s">
        <v>107</v>
      </c>
      <c r="D38" s="8">
        <v>2</v>
      </c>
      <c r="E38" s="108" t="s">
        <v>107</v>
      </c>
      <c r="F38" s="108" t="s">
        <v>107</v>
      </c>
      <c r="G38" s="8">
        <v>2</v>
      </c>
      <c r="H38" s="108" t="s">
        <v>107</v>
      </c>
      <c r="I38" s="8"/>
      <c r="J38" s="108" t="s">
        <v>107</v>
      </c>
      <c r="K38" s="108" t="s">
        <v>107</v>
      </c>
      <c r="L38" s="108" t="s">
        <v>107</v>
      </c>
      <c r="M38" s="108"/>
      <c r="N38" s="108" t="s">
        <v>107</v>
      </c>
      <c r="O38" s="8">
        <v>2</v>
      </c>
      <c r="P38" s="108" t="s">
        <v>107</v>
      </c>
      <c r="Q38" s="8">
        <v>2</v>
      </c>
      <c r="R38" s="8">
        <v>2</v>
      </c>
      <c r="S38" s="8">
        <v>2</v>
      </c>
      <c r="T38" s="108" t="s">
        <v>107</v>
      </c>
      <c r="U38" s="108" t="s">
        <v>107</v>
      </c>
      <c r="V38" s="108" t="s">
        <v>107</v>
      </c>
      <c r="W38" s="8">
        <v>2</v>
      </c>
      <c r="X38" s="8"/>
      <c r="Y38" s="8">
        <v>2</v>
      </c>
      <c r="Z38" s="8">
        <v>2</v>
      </c>
      <c r="AA38" s="108" t="s">
        <v>107</v>
      </c>
      <c r="AB38" s="108" t="s">
        <v>107</v>
      </c>
      <c r="AC38" s="8">
        <v>2</v>
      </c>
      <c r="AD38" s="8">
        <v>2</v>
      </c>
      <c r="AE38" s="108" t="s">
        <v>107</v>
      </c>
      <c r="AF38" s="8">
        <v>2</v>
      </c>
      <c r="AG38" s="8"/>
      <c r="AH38" s="8"/>
      <c r="AI38" s="8"/>
      <c r="AJ38" s="8"/>
      <c r="AK38" s="8"/>
      <c r="AL38" s="26"/>
      <c r="AM38" s="73">
        <f t="shared" si="3"/>
        <v>12</v>
      </c>
      <c r="AN38" s="12">
        <f t="shared" si="4"/>
        <v>24</v>
      </c>
    </row>
    <row r="39" spans="1:40" ht="28.5" customHeight="1" thickBot="1">
      <c r="A39" s="2">
        <v>35</v>
      </c>
      <c r="B39" s="6" t="s">
        <v>103</v>
      </c>
      <c r="C39" s="108" t="s">
        <v>107</v>
      </c>
      <c r="D39" s="108" t="s">
        <v>107</v>
      </c>
      <c r="E39" s="108" t="s">
        <v>107</v>
      </c>
      <c r="F39" s="108" t="s">
        <v>107</v>
      </c>
      <c r="G39" s="108" t="s">
        <v>107</v>
      </c>
      <c r="H39" s="108" t="s">
        <v>107</v>
      </c>
      <c r="I39" s="59"/>
      <c r="J39" s="108" t="s">
        <v>107</v>
      </c>
      <c r="K39" s="108" t="s">
        <v>107</v>
      </c>
      <c r="L39" s="108" t="s">
        <v>107</v>
      </c>
      <c r="M39" s="108"/>
      <c r="N39" s="108" t="s">
        <v>107</v>
      </c>
      <c r="O39" s="59">
        <v>2</v>
      </c>
      <c r="P39" s="108" t="s">
        <v>107</v>
      </c>
      <c r="Q39" s="108" t="s">
        <v>107</v>
      </c>
      <c r="R39" s="108" t="s">
        <v>107</v>
      </c>
      <c r="S39" s="95">
        <v>2</v>
      </c>
      <c r="T39" s="108" t="s">
        <v>107</v>
      </c>
      <c r="U39" s="108" t="s">
        <v>107</v>
      </c>
      <c r="V39" s="108" t="s">
        <v>107</v>
      </c>
      <c r="W39" s="108" t="s">
        <v>107</v>
      </c>
      <c r="X39" s="8"/>
      <c r="Y39" s="8">
        <v>2</v>
      </c>
      <c r="Z39" s="108" t="s">
        <v>107</v>
      </c>
      <c r="AA39" s="108" t="s">
        <v>107</v>
      </c>
      <c r="AB39" s="8">
        <v>2</v>
      </c>
      <c r="AC39" s="108" t="s">
        <v>107</v>
      </c>
      <c r="AD39" s="108" t="s">
        <v>107</v>
      </c>
      <c r="AE39" s="108" t="s">
        <v>107</v>
      </c>
      <c r="AF39" s="108" t="s">
        <v>107</v>
      </c>
      <c r="AG39" s="35"/>
      <c r="AH39" s="35"/>
      <c r="AI39" s="95"/>
      <c r="AJ39" s="95"/>
      <c r="AK39" s="8"/>
      <c r="AL39" s="95"/>
      <c r="AM39" s="73">
        <f t="shared" si="3"/>
        <v>4</v>
      </c>
      <c r="AN39" s="12">
        <f t="shared" si="4"/>
        <v>8</v>
      </c>
    </row>
    <row r="40" spans="1:40" ht="28.5" customHeight="1" thickBot="1">
      <c r="A40" s="2">
        <v>36</v>
      </c>
      <c r="B40" s="6" t="s">
        <v>23</v>
      </c>
      <c r="C40" s="108" t="s">
        <v>107</v>
      </c>
      <c r="D40" s="8">
        <v>2</v>
      </c>
      <c r="E40" s="8">
        <v>2</v>
      </c>
      <c r="F40" s="8">
        <v>2</v>
      </c>
      <c r="G40" s="8">
        <v>2</v>
      </c>
      <c r="H40" s="108" t="s">
        <v>107</v>
      </c>
      <c r="I40" s="8"/>
      <c r="J40" s="108" t="s">
        <v>107</v>
      </c>
      <c r="K40" s="108" t="s">
        <v>107</v>
      </c>
      <c r="L40" s="8">
        <v>2</v>
      </c>
      <c r="M40" s="108"/>
      <c r="N40" s="108" t="s">
        <v>107</v>
      </c>
      <c r="O40" s="8">
        <v>2</v>
      </c>
      <c r="P40" s="108" t="s">
        <v>107</v>
      </c>
      <c r="Q40" s="108" t="s">
        <v>107</v>
      </c>
      <c r="R40" s="108" t="s">
        <v>107</v>
      </c>
      <c r="S40" s="8">
        <v>2</v>
      </c>
      <c r="T40" s="108" t="s">
        <v>107</v>
      </c>
      <c r="U40" s="108" t="s">
        <v>107</v>
      </c>
      <c r="V40" s="3">
        <v>2</v>
      </c>
      <c r="W40" s="3">
        <v>2</v>
      </c>
      <c r="X40" s="3"/>
      <c r="Y40" s="3">
        <v>2</v>
      </c>
      <c r="Z40" s="3">
        <v>2</v>
      </c>
      <c r="AA40" s="108" t="s">
        <v>107</v>
      </c>
      <c r="AB40" s="3">
        <v>2</v>
      </c>
      <c r="AC40" s="108" t="s">
        <v>107</v>
      </c>
      <c r="AD40" s="108" t="s">
        <v>107</v>
      </c>
      <c r="AE40" s="108" t="s">
        <v>107</v>
      </c>
      <c r="AF40" s="108" t="s">
        <v>107</v>
      </c>
      <c r="AG40" s="3"/>
      <c r="AH40" s="3"/>
      <c r="AI40" s="8"/>
      <c r="AJ40" s="8"/>
      <c r="AK40" s="8"/>
      <c r="AL40" s="26"/>
      <c r="AM40" s="73">
        <f t="shared" si="3"/>
        <v>12</v>
      </c>
      <c r="AN40" s="12">
        <f t="shared" si="4"/>
        <v>24</v>
      </c>
    </row>
    <row r="41" spans="1:40" ht="28.5" customHeight="1" thickBot="1">
      <c r="A41" s="2">
        <v>37</v>
      </c>
      <c r="B41" s="6" t="s">
        <v>24</v>
      </c>
      <c r="C41" s="108" t="s">
        <v>107</v>
      </c>
      <c r="D41" s="108" t="s">
        <v>107</v>
      </c>
      <c r="E41" s="108" t="s">
        <v>107</v>
      </c>
      <c r="F41" s="108" t="s">
        <v>107</v>
      </c>
      <c r="G41" s="108" t="s">
        <v>107</v>
      </c>
      <c r="H41" s="108" t="s">
        <v>107</v>
      </c>
      <c r="I41" s="8"/>
      <c r="J41" s="108" t="s">
        <v>107</v>
      </c>
      <c r="K41" s="108" t="s">
        <v>107</v>
      </c>
      <c r="L41" s="108" t="s">
        <v>107</v>
      </c>
      <c r="M41" s="108"/>
      <c r="N41" s="108" t="s">
        <v>107</v>
      </c>
      <c r="O41" s="108" t="s">
        <v>107</v>
      </c>
      <c r="P41" s="108" t="s">
        <v>107</v>
      </c>
      <c r="Q41" s="108" t="s">
        <v>107</v>
      </c>
      <c r="R41" s="108" t="s">
        <v>107</v>
      </c>
      <c r="S41" s="108" t="s">
        <v>107</v>
      </c>
      <c r="T41" s="108" t="s">
        <v>107</v>
      </c>
      <c r="U41" s="108" t="s">
        <v>107</v>
      </c>
      <c r="V41" s="108" t="s">
        <v>107</v>
      </c>
      <c r="W41" s="108" t="s">
        <v>107</v>
      </c>
      <c r="X41" s="8"/>
      <c r="Y41" s="108" t="s">
        <v>107</v>
      </c>
      <c r="Z41" s="108" t="s">
        <v>107</v>
      </c>
      <c r="AA41" s="108" t="s">
        <v>107</v>
      </c>
      <c r="AB41" s="108" t="s">
        <v>107</v>
      </c>
      <c r="AC41" s="108" t="s">
        <v>107</v>
      </c>
      <c r="AD41" s="108" t="s">
        <v>107</v>
      </c>
      <c r="AE41" s="108" t="s">
        <v>107</v>
      </c>
      <c r="AF41" s="108" t="s">
        <v>107</v>
      </c>
      <c r="AG41" s="8"/>
      <c r="AH41" s="8"/>
      <c r="AI41" s="8"/>
      <c r="AJ41" s="8"/>
      <c r="AK41" s="8"/>
      <c r="AL41" s="26"/>
      <c r="AM41" s="73">
        <f t="shared" si="3"/>
        <v>0</v>
      </c>
      <c r="AN41" s="12">
        <f t="shared" si="4"/>
        <v>0</v>
      </c>
    </row>
    <row r="42" spans="1:40" ht="28.5" customHeight="1" thickBot="1">
      <c r="A42" s="2">
        <v>38</v>
      </c>
      <c r="B42" s="6" t="s">
        <v>25</v>
      </c>
      <c r="C42" s="108" t="s">
        <v>107</v>
      </c>
      <c r="D42" s="8">
        <v>2</v>
      </c>
      <c r="E42" s="8">
        <v>2</v>
      </c>
      <c r="F42" s="8">
        <v>2</v>
      </c>
      <c r="G42" s="8">
        <v>2</v>
      </c>
      <c r="H42" s="8">
        <v>2</v>
      </c>
      <c r="I42" s="8"/>
      <c r="J42" s="8">
        <v>2</v>
      </c>
      <c r="K42" s="108" t="s">
        <v>107</v>
      </c>
      <c r="L42" s="59">
        <v>2</v>
      </c>
      <c r="M42" s="108"/>
      <c r="N42" s="59">
        <v>2</v>
      </c>
      <c r="O42" s="59">
        <v>2</v>
      </c>
      <c r="P42" s="8">
        <v>2</v>
      </c>
      <c r="Q42" s="3">
        <v>2</v>
      </c>
      <c r="R42" s="8">
        <v>2</v>
      </c>
      <c r="S42" s="3">
        <v>2</v>
      </c>
      <c r="T42" s="3">
        <v>2</v>
      </c>
      <c r="U42" s="3">
        <v>2</v>
      </c>
      <c r="V42" s="3">
        <v>2</v>
      </c>
      <c r="W42" s="3">
        <v>2</v>
      </c>
      <c r="X42" s="3"/>
      <c r="Y42" s="3">
        <v>2</v>
      </c>
      <c r="Z42" s="3">
        <v>2</v>
      </c>
      <c r="AA42" s="3">
        <v>4</v>
      </c>
      <c r="AB42" s="3">
        <v>2</v>
      </c>
      <c r="AC42" s="3">
        <v>2</v>
      </c>
      <c r="AD42" s="108" t="s">
        <v>107</v>
      </c>
      <c r="AE42" s="108" t="s">
        <v>107</v>
      </c>
      <c r="AF42" s="3">
        <v>2</v>
      </c>
      <c r="AG42" s="3"/>
      <c r="AH42" s="3"/>
      <c r="AI42" s="3"/>
      <c r="AJ42" s="3"/>
      <c r="AK42" s="8"/>
      <c r="AL42" s="26"/>
      <c r="AM42" s="73">
        <f t="shared" si="3"/>
        <v>23</v>
      </c>
      <c r="AN42" s="12">
        <f t="shared" si="4"/>
        <v>48</v>
      </c>
    </row>
    <row r="43" spans="1:40" ht="28.5" customHeight="1" thickBot="1">
      <c r="A43" s="2">
        <v>39</v>
      </c>
      <c r="B43" s="6" t="s">
        <v>80</v>
      </c>
      <c r="C43" s="108" t="s">
        <v>107</v>
      </c>
      <c r="D43" s="3">
        <v>2</v>
      </c>
      <c r="E43" s="3">
        <v>2</v>
      </c>
      <c r="F43" s="8">
        <v>2</v>
      </c>
      <c r="G43" s="8">
        <v>2</v>
      </c>
      <c r="H43" s="108" t="s">
        <v>107</v>
      </c>
      <c r="I43" s="8"/>
      <c r="J43" s="108" t="s">
        <v>107</v>
      </c>
      <c r="K43" s="108" t="s">
        <v>107</v>
      </c>
      <c r="L43" s="8">
        <v>2</v>
      </c>
      <c r="M43" s="108"/>
      <c r="N43" s="108" t="s">
        <v>107</v>
      </c>
      <c r="O43" s="8">
        <v>2</v>
      </c>
      <c r="P43" s="108" t="s">
        <v>107</v>
      </c>
      <c r="Q43" s="108" t="s">
        <v>107</v>
      </c>
      <c r="R43" s="3">
        <v>2</v>
      </c>
      <c r="S43" s="8">
        <v>2</v>
      </c>
      <c r="T43" s="108" t="s">
        <v>107</v>
      </c>
      <c r="U43" s="108" t="s">
        <v>107</v>
      </c>
      <c r="V43" s="108" t="s">
        <v>107</v>
      </c>
      <c r="W43" s="108" t="s">
        <v>107</v>
      </c>
      <c r="X43" s="8"/>
      <c r="Y43" s="8">
        <v>2</v>
      </c>
      <c r="Z43" s="108" t="s">
        <v>107</v>
      </c>
      <c r="AA43" s="108" t="s">
        <v>107</v>
      </c>
      <c r="AB43" s="108" t="s">
        <v>107</v>
      </c>
      <c r="AC43" s="108" t="s">
        <v>107</v>
      </c>
      <c r="AD43" s="108" t="s">
        <v>107</v>
      </c>
      <c r="AE43" s="8">
        <v>2</v>
      </c>
      <c r="AF43" s="8">
        <v>2</v>
      </c>
      <c r="AG43" s="8"/>
      <c r="AH43" s="8"/>
      <c r="AI43" s="8"/>
      <c r="AJ43" s="3"/>
      <c r="AK43" s="8"/>
      <c r="AL43" s="26"/>
      <c r="AM43" s="73">
        <f t="shared" si="3"/>
        <v>11</v>
      </c>
      <c r="AN43" s="12">
        <f t="shared" si="4"/>
        <v>22</v>
      </c>
    </row>
    <row r="44" spans="1:40" ht="28.5" customHeight="1" thickBot="1">
      <c r="A44" s="2">
        <v>40</v>
      </c>
      <c r="B44" s="6" t="s">
        <v>81</v>
      </c>
      <c r="C44" s="108" t="s">
        <v>107</v>
      </c>
      <c r="D44" s="3">
        <v>2</v>
      </c>
      <c r="E44" s="3">
        <v>2</v>
      </c>
      <c r="F44" s="8">
        <v>2</v>
      </c>
      <c r="G44" s="3">
        <v>2</v>
      </c>
      <c r="H44" s="8">
        <v>2</v>
      </c>
      <c r="I44" s="8"/>
      <c r="J44" s="8">
        <v>2</v>
      </c>
      <c r="K44" s="3">
        <v>2</v>
      </c>
      <c r="L44" s="8">
        <v>2</v>
      </c>
      <c r="M44" s="108"/>
      <c r="N44" s="108" t="s">
        <v>107</v>
      </c>
      <c r="O44" s="3">
        <v>2</v>
      </c>
      <c r="P44" s="108" t="s">
        <v>107</v>
      </c>
      <c r="Q44" s="8">
        <v>2</v>
      </c>
      <c r="R44" s="8">
        <v>2</v>
      </c>
      <c r="S44" s="108" t="s">
        <v>107</v>
      </c>
      <c r="T44" s="108" t="s">
        <v>107</v>
      </c>
      <c r="U44" s="108" t="s">
        <v>107</v>
      </c>
      <c r="V44" s="8">
        <v>2</v>
      </c>
      <c r="W44" s="108" t="s">
        <v>107</v>
      </c>
      <c r="X44" s="8"/>
      <c r="Y44" s="8">
        <v>2</v>
      </c>
      <c r="Z44" s="8">
        <v>2</v>
      </c>
      <c r="AA44" s="108" t="s">
        <v>107</v>
      </c>
      <c r="AB44" s="108" t="s">
        <v>107</v>
      </c>
      <c r="AC44" s="108" t="s">
        <v>107</v>
      </c>
      <c r="AD44" s="108" t="s">
        <v>107</v>
      </c>
      <c r="AE44" s="108" t="s">
        <v>107</v>
      </c>
      <c r="AF44" s="8">
        <v>2</v>
      </c>
      <c r="AG44" s="8"/>
      <c r="AH44" s="8"/>
      <c r="AI44" s="8"/>
      <c r="AJ44" s="3"/>
      <c r="AK44" s="8"/>
      <c r="AL44" s="26"/>
      <c r="AM44" s="73">
        <f t="shared" si="3"/>
        <v>15</v>
      </c>
      <c r="AN44" s="12">
        <f t="shared" si="4"/>
        <v>30</v>
      </c>
    </row>
    <row r="45" spans="1:40" ht="28.5" customHeight="1" thickBot="1">
      <c r="A45" s="2">
        <v>41</v>
      </c>
      <c r="B45" s="6" t="s">
        <v>26</v>
      </c>
      <c r="C45" s="8">
        <v>2</v>
      </c>
      <c r="D45" s="8">
        <v>2</v>
      </c>
      <c r="E45" s="3">
        <v>2</v>
      </c>
      <c r="F45" s="3">
        <v>2</v>
      </c>
      <c r="G45" s="8">
        <v>2</v>
      </c>
      <c r="H45" s="108" t="s">
        <v>107</v>
      </c>
      <c r="I45" s="8"/>
      <c r="J45" s="108" t="s">
        <v>107</v>
      </c>
      <c r="K45" s="108" t="s">
        <v>107</v>
      </c>
      <c r="L45" s="8">
        <v>2</v>
      </c>
      <c r="M45" s="8"/>
      <c r="N45" s="108" t="s">
        <v>107</v>
      </c>
      <c r="O45" s="8">
        <v>2</v>
      </c>
      <c r="P45" s="108" t="s">
        <v>107</v>
      </c>
      <c r="Q45" s="108" t="s">
        <v>107</v>
      </c>
      <c r="R45" s="8">
        <v>2</v>
      </c>
      <c r="S45" s="8">
        <v>2</v>
      </c>
      <c r="T45" s="108" t="s">
        <v>107</v>
      </c>
      <c r="U45" s="108" t="s">
        <v>107</v>
      </c>
      <c r="V45" s="108" t="s">
        <v>107</v>
      </c>
      <c r="W45" s="108" t="s">
        <v>107</v>
      </c>
      <c r="X45" s="8"/>
      <c r="Y45" s="8">
        <v>2</v>
      </c>
      <c r="Z45" s="108" t="s">
        <v>107</v>
      </c>
      <c r="AA45" s="108" t="s">
        <v>107</v>
      </c>
      <c r="AB45" s="8">
        <v>2</v>
      </c>
      <c r="AC45" s="8">
        <v>2</v>
      </c>
      <c r="AD45" s="8">
        <v>2</v>
      </c>
      <c r="AE45" s="108" t="s">
        <v>107</v>
      </c>
      <c r="AF45" s="108" t="s">
        <v>107</v>
      </c>
      <c r="AG45" s="8"/>
      <c r="AH45" s="8"/>
      <c r="AI45" s="8"/>
      <c r="AJ45" s="8"/>
      <c r="AK45" s="8"/>
      <c r="AL45" s="26"/>
      <c r="AM45" s="73">
        <f t="shared" si="3"/>
        <v>13</v>
      </c>
      <c r="AN45" s="12">
        <f t="shared" si="4"/>
        <v>26</v>
      </c>
    </row>
    <row r="46" spans="1:40" ht="28.5" customHeight="1" thickBot="1">
      <c r="A46" s="2">
        <v>42</v>
      </c>
      <c r="B46" s="6" t="s">
        <v>27</v>
      </c>
      <c r="C46" s="108" t="s">
        <v>107</v>
      </c>
      <c r="D46" s="59">
        <v>2</v>
      </c>
      <c r="E46" s="3">
        <v>2</v>
      </c>
      <c r="F46" s="108" t="s">
        <v>107</v>
      </c>
      <c r="G46" s="59">
        <v>2</v>
      </c>
      <c r="H46" s="8">
        <v>2</v>
      </c>
      <c r="I46" s="8"/>
      <c r="J46" s="8">
        <v>2</v>
      </c>
      <c r="K46" s="3">
        <v>2</v>
      </c>
      <c r="L46" s="8">
        <v>2</v>
      </c>
      <c r="M46" s="108"/>
      <c r="N46" s="8">
        <v>2</v>
      </c>
      <c r="O46" s="108" t="s">
        <v>107</v>
      </c>
      <c r="P46" s="108" t="s">
        <v>107</v>
      </c>
      <c r="Q46" s="108" t="s">
        <v>107</v>
      </c>
      <c r="R46" s="108" t="s">
        <v>107</v>
      </c>
      <c r="S46" s="8">
        <v>2</v>
      </c>
      <c r="T46" s="8">
        <v>2</v>
      </c>
      <c r="U46" s="108" t="s">
        <v>107</v>
      </c>
      <c r="V46" s="3">
        <v>2</v>
      </c>
      <c r="W46" s="108" t="s">
        <v>107</v>
      </c>
      <c r="X46" s="3"/>
      <c r="Y46" s="108" t="s">
        <v>107</v>
      </c>
      <c r="Z46" s="108" t="s">
        <v>107</v>
      </c>
      <c r="AA46" s="108" t="s">
        <v>107</v>
      </c>
      <c r="AB46" s="3">
        <v>2</v>
      </c>
      <c r="AC46" s="3">
        <v>2</v>
      </c>
      <c r="AD46" s="108" t="s">
        <v>107</v>
      </c>
      <c r="AE46" s="108" t="s">
        <v>107</v>
      </c>
      <c r="AF46" s="3">
        <v>2</v>
      </c>
      <c r="AG46" s="3"/>
      <c r="AH46" s="3"/>
      <c r="AI46" s="3"/>
      <c r="AJ46" s="3"/>
      <c r="AK46" s="3"/>
      <c r="AL46" s="3"/>
      <c r="AM46" s="73">
        <f t="shared" si="3"/>
        <v>14</v>
      </c>
      <c r="AN46" s="12">
        <f t="shared" si="4"/>
        <v>28</v>
      </c>
    </row>
    <row r="47" spans="1:40" ht="28.5" customHeight="1" thickBot="1">
      <c r="A47" s="2">
        <v>43</v>
      </c>
      <c r="B47" s="6" t="s">
        <v>28</v>
      </c>
      <c r="C47" s="108" t="s">
        <v>107</v>
      </c>
      <c r="D47" s="22">
        <v>2</v>
      </c>
      <c r="E47" s="3">
        <v>2</v>
      </c>
      <c r="F47" s="8">
        <v>2</v>
      </c>
      <c r="G47" s="8">
        <v>2</v>
      </c>
      <c r="H47" s="108" t="s">
        <v>107</v>
      </c>
      <c r="I47" s="8"/>
      <c r="J47" s="108" t="s">
        <v>107</v>
      </c>
      <c r="K47" s="108" t="s">
        <v>107</v>
      </c>
      <c r="L47" s="8">
        <v>2</v>
      </c>
      <c r="M47" s="108"/>
      <c r="N47" s="108" t="s">
        <v>107</v>
      </c>
      <c r="O47" s="108" t="s">
        <v>107</v>
      </c>
      <c r="P47" s="108" t="s">
        <v>107</v>
      </c>
      <c r="Q47" s="108" t="s">
        <v>107</v>
      </c>
      <c r="R47" s="108" t="s">
        <v>107</v>
      </c>
      <c r="S47" s="8">
        <v>2</v>
      </c>
      <c r="T47" s="108" t="s">
        <v>107</v>
      </c>
      <c r="U47" s="108" t="s">
        <v>107</v>
      </c>
      <c r="V47" s="108" t="s">
        <v>107</v>
      </c>
      <c r="W47" s="108" t="s">
        <v>107</v>
      </c>
      <c r="X47" s="3"/>
      <c r="Y47" s="3">
        <v>2</v>
      </c>
      <c r="Z47" s="108" t="s">
        <v>107</v>
      </c>
      <c r="AA47" s="108" t="s">
        <v>107</v>
      </c>
      <c r="AB47" s="108" t="s">
        <v>107</v>
      </c>
      <c r="AC47" s="108" t="s">
        <v>107</v>
      </c>
      <c r="AD47" s="108" t="s">
        <v>107</v>
      </c>
      <c r="AE47" s="108" t="s">
        <v>107</v>
      </c>
      <c r="AF47" s="108" t="s">
        <v>107</v>
      </c>
      <c r="AG47" s="8"/>
      <c r="AH47" s="8"/>
      <c r="AI47" s="8"/>
      <c r="AJ47" s="8"/>
      <c r="AK47" s="3"/>
      <c r="AL47" s="26"/>
      <c r="AM47" s="73">
        <f t="shared" si="3"/>
        <v>7</v>
      </c>
      <c r="AN47" s="12">
        <f t="shared" si="4"/>
        <v>14</v>
      </c>
    </row>
    <row r="48" spans="1:40" ht="28.5" customHeight="1" thickBot="1">
      <c r="A48" s="2">
        <v>44</v>
      </c>
      <c r="B48" s="6" t="s">
        <v>29</v>
      </c>
      <c r="C48" s="108" t="s">
        <v>107</v>
      </c>
      <c r="D48" s="8">
        <v>2</v>
      </c>
      <c r="E48" s="8">
        <v>2</v>
      </c>
      <c r="F48" s="108" t="s">
        <v>107</v>
      </c>
      <c r="G48" s="8">
        <v>2</v>
      </c>
      <c r="H48" s="108" t="s">
        <v>107</v>
      </c>
      <c r="I48" s="8"/>
      <c r="J48" s="108" t="s">
        <v>107</v>
      </c>
      <c r="K48" s="108" t="s">
        <v>107</v>
      </c>
      <c r="L48" s="3">
        <v>2</v>
      </c>
      <c r="M48" s="108"/>
      <c r="N48" s="59">
        <v>2</v>
      </c>
      <c r="O48" s="8">
        <v>2</v>
      </c>
      <c r="P48" s="108" t="s">
        <v>107</v>
      </c>
      <c r="Q48" s="108" t="s">
        <v>107</v>
      </c>
      <c r="R48" s="108" t="s">
        <v>107</v>
      </c>
      <c r="S48" s="108" t="s">
        <v>107</v>
      </c>
      <c r="T48" s="108" t="s">
        <v>107</v>
      </c>
      <c r="U48" s="108" t="s">
        <v>107</v>
      </c>
      <c r="V48" s="108" t="s">
        <v>107</v>
      </c>
      <c r="W48" s="108" t="s">
        <v>107</v>
      </c>
      <c r="X48" s="3"/>
      <c r="Y48" s="108" t="s">
        <v>107</v>
      </c>
      <c r="Z48" s="108" t="s">
        <v>107</v>
      </c>
      <c r="AA48" s="108" t="s">
        <v>107</v>
      </c>
      <c r="AB48" s="108" t="s">
        <v>107</v>
      </c>
      <c r="AC48" s="108" t="s">
        <v>107</v>
      </c>
      <c r="AD48" s="8">
        <v>2</v>
      </c>
      <c r="AE48" s="108" t="s">
        <v>107</v>
      </c>
      <c r="AF48" s="108" t="s">
        <v>107</v>
      </c>
      <c r="AG48" s="8"/>
      <c r="AH48" s="8"/>
      <c r="AI48" s="8"/>
      <c r="AJ48" s="8"/>
      <c r="AK48" s="8"/>
      <c r="AL48" s="26"/>
      <c r="AM48" s="73">
        <f t="shared" si="3"/>
        <v>7</v>
      </c>
      <c r="AN48" s="12">
        <f t="shared" si="4"/>
        <v>14</v>
      </c>
    </row>
    <row r="49" spans="1:40" ht="28.5" customHeight="1" thickBot="1">
      <c r="A49" s="2">
        <v>45</v>
      </c>
      <c r="B49" s="6" t="s">
        <v>106</v>
      </c>
      <c r="C49" s="108" t="s">
        <v>107</v>
      </c>
      <c r="D49" s="108" t="s">
        <v>107</v>
      </c>
      <c r="E49" s="108" t="s">
        <v>107</v>
      </c>
      <c r="F49" s="108" t="s">
        <v>107</v>
      </c>
      <c r="G49" s="108" t="s">
        <v>107</v>
      </c>
      <c r="H49" s="108" t="s">
        <v>107</v>
      </c>
      <c r="I49" s="59"/>
      <c r="J49" s="108" t="s">
        <v>107</v>
      </c>
      <c r="K49" s="108" t="s">
        <v>107</v>
      </c>
      <c r="L49" s="113">
        <v>1</v>
      </c>
      <c r="M49" s="3"/>
      <c r="N49" s="108" t="s">
        <v>107</v>
      </c>
      <c r="O49" s="108" t="s">
        <v>107</v>
      </c>
      <c r="P49" s="108" t="s">
        <v>107</v>
      </c>
      <c r="Q49" s="108" t="s">
        <v>107</v>
      </c>
      <c r="R49" s="108" t="s">
        <v>107</v>
      </c>
      <c r="S49" s="108" t="s">
        <v>107</v>
      </c>
      <c r="T49" s="108" t="s">
        <v>107</v>
      </c>
      <c r="U49" s="108" t="s">
        <v>107</v>
      </c>
      <c r="V49" s="108" t="s">
        <v>107</v>
      </c>
      <c r="W49" s="108" t="s">
        <v>107</v>
      </c>
      <c r="X49" s="3"/>
      <c r="Y49" s="108" t="s">
        <v>107</v>
      </c>
      <c r="Z49" s="108" t="s">
        <v>107</v>
      </c>
      <c r="AA49" s="108" t="s">
        <v>107</v>
      </c>
      <c r="AB49" s="108" t="s">
        <v>107</v>
      </c>
      <c r="AC49" s="108" t="s">
        <v>107</v>
      </c>
      <c r="AD49" s="8">
        <v>2</v>
      </c>
      <c r="AE49" s="108" t="s">
        <v>107</v>
      </c>
      <c r="AF49" s="108" t="s">
        <v>107</v>
      </c>
      <c r="AG49" s="8"/>
      <c r="AH49" s="8"/>
      <c r="AI49" s="8"/>
      <c r="AJ49" s="3"/>
      <c r="AK49" s="3"/>
      <c r="AL49" s="3"/>
      <c r="AM49" s="73">
        <f>COUNTIF(C49:AL49,"2")+COUNTIF(C49:AL49,"4")+1</f>
        <v>2</v>
      </c>
      <c r="AN49" s="12">
        <f t="shared" si="4"/>
        <v>3</v>
      </c>
    </row>
    <row r="50" spans="1:40" ht="28.5" customHeight="1" thickBot="1">
      <c r="A50" s="2">
        <v>46</v>
      </c>
      <c r="B50" s="6" t="s">
        <v>30</v>
      </c>
      <c r="C50" s="8">
        <v>2</v>
      </c>
      <c r="D50" s="8">
        <v>2</v>
      </c>
      <c r="E50" s="8">
        <v>2</v>
      </c>
      <c r="F50" s="8">
        <v>2</v>
      </c>
      <c r="G50" s="8">
        <v>2</v>
      </c>
      <c r="H50" s="8">
        <v>2</v>
      </c>
      <c r="I50" s="8"/>
      <c r="J50" s="8">
        <v>2</v>
      </c>
      <c r="K50" s="108" t="s">
        <v>107</v>
      </c>
      <c r="L50" s="8">
        <v>2</v>
      </c>
      <c r="M50" s="108"/>
      <c r="N50" s="8">
        <v>2</v>
      </c>
      <c r="O50" s="8">
        <v>2</v>
      </c>
      <c r="P50" s="8">
        <v>2</v>
      </c>
      <c r="Q50" s="8">
        <v>2</v>
      </c>
      <c r="R50" s="8">
        <v>2</v>
      </c>
      <c r="S50" s="8">
        <v>2</v>
      </c>
      <c r="T50" s="8">
        <v>2</v>
      </c>
      <c r="U50" s="108" t="s">
        <v>107</v>
      </c>
      <c r="V50" s="8">
        <v>2</v>
      </c>
      <c r="W50" s="8">
        <v>2</v>
      </c>
      <c r="X50" s="8"/>
      <c r="Y50" s="8">
        <v>2</v>
      </c>
      <c r="Z50" s="8">
        <v>2</v>
      </c>
      <c r="AA50" s="108" t="s">
        <v>107</v>
      </c>
      <c r="AB50" s="8">
        <v>2</v>
      </c>
      <c r="AC50" s="8">
        <v>2</v>
      </c>
      <c r="AD50" s="8">
        <v>2</v>
      </c>
      <c r="AE50" s="108" t="s">
        <v>107</v>
      </c>
      <c r="AF50" s="8">
        <v>2</v>
      </c>
      <c r="AG50" s="8"/>
      <c r="AH50" s="8"/>
      <c r="AI50" s="8"/>
      <c r="AJ50" s="8"/>
      <c r="AK50" s="8"/>
      <c r="AL50" s="26"/>
      <c r="AM50" s="73">
        <f aca="true" t="shared" si="5" ref="AM50:AM59">COUNTIF(C50:AL50,"2")+COUNTIF(C50:AL50,"4")</f>
        <v>23</v>
      </c>
      <c r="AN50" s="12">
        <f t="shared" si="4"/>
        <v>46</v>
      </c>
    </row>
    <row r="51" spans="1:40" ht="28.5" customHeight="1" thickBot="1">
      <c r="A51" s="2">
        <v>47</v>
      </c>
      <c r="B51" s="6" t="s">
        <v>102</v>
      </c>
      <c r="C51" s="8">
        <v>2</v>
      </c>
      <c r="D51" s="3">
        <v>2</v>
      </c>
      <c r="E51" s="3">
        <v>2</v>
      </c>
      <c r="F51" s="8">
        <v>2</v>
      </c>
      <c r="G51" s="8">
        <v>2</v>
      </c>
      <c r="H51" s="8">
        <v>2</v>
      </c>
      <c r="I51" s="8"/>
      <c r="J51" s="8">
        <v>2</v>
      </c>
      <c r="K51" s="108" t="s">
        <v>107</v>
      </c>
      <c r="L51" s="8">
        <v>2</v>
      </c>
      <c r="M51" s="108"/>
      <c r="N51" s="108" t="s">
        <v>107</v>
      </c>
      <c r="O51" s="8">
        <v>2</v>
      </c>
      <c r="P51" s="8">
        <v>2</v>
      </c>
      <c r="Q51" s="8">
        <v>2</v>
      </c>
      <c r="R51" s="3">
        <v>2</v>
      </c>
      <c r="S51" s="8">
        <v>2</v>
      </c>
      <c r="T51" s="108" t="s">
        <v>107</v>
      </c>
      <c r="U51" s="108" t="s">
        <v>107</v>
      </c>
      <c r="V51" s="108" t="s">
        <v>107</v>
      </c>
      <c r="W51" s="108" t="s">
        <v>107</v>
      </c>
      <c r="X51" s="8"/>
      <c r="Y51" s="108" t="s">
        <v>107</v>
      </c>
      <c r="Z51" s="108" t="s">
        <v>107</v>
      </c>
      <c r="AA51" s="108" t="s">
        <v>107</v>
      </c>
      <c r="AB51" s="108" t="s">
        <v>107</v>
      </c>
      <c r="AC51" s="8">
        <v>2</v>
      </c>
      <c r="AD51" s="108" t="s">
        <v>107</v>
      </c>
      <c r="AE51" s="8">
        <v>2</v>
      </c>
      <c r="AF51" s="108" t="s">
        <v>107</v>
      </c>
      <c r="AG51" s="8"/>
      <c r="AH51" s="8"/>
      <c r="AI51" s="8"/>
      <c r="AJ51" s="8"/>
      <c r="AK51" s="8"/>
      <c r="AL51" s="26"/>
      <c r="AM51" s="73">
        <f t="shared" si="5"/>
        <v>15</v>
      </c>
      <c r="AN51" s="12">
        <f t="shared" si="4"/>
        <v>30</v>
      </c>
    </row>
    <row r="52" spans="1:40" ht="28.5" customHeight="1" thickBot="1">
      <c r="A52" s="2">
        <v>48</v>
      </c>
      <c r="B52" s="6" t="s">
        <v>31</v>
      </c>
      <c r="C52" s="108" t="s">
        <v>107</v>
      </c>
      <c r="D52" s="108" t="s">
        <v>107</v>
      </c>
      <c r="E52" s="108" t="s">
        <v>107</v>
      </c>
      <c r="F52" s="108" t="s">
        <v>107</v>
      </c>
      <c r="G52" s="108" t="s">
        <v>107</v>
      </c>
      <c r="H52" s="108" t="s">
        <v>107</v>
      </c>
      <c r="I52" s="8"/>
      <c r="J52" s="108" t="s">
        <v>107</v>
      </c>
      <c r="K52" s="108" t="s">
        <v>107</v>
      </c>
      <c r="L52" s="108" t="s">
        <v>107</v>
      </c>
      <c r="M52" s="108"/>
      <c r="N52" s="108" t="s">
        <v>107</v>
      </c>
      <c r="O52" s="108" t="s">
        <v>107</v>
      </c>
      <c r="P52" s="108" t="s">
        <v>107</v>
      </c>
      <c r="Q52" s="3">
        <v>2</v>
      </c>
      <c r="R52" s="108" t="s">
        <v>107</v>
      </c>
      <c r="S52" s="108" t="s">
        <v>107</v>
      </c>
      <c r="T52" s="108" t="s">
        <v>107</v>
      </c>
      <c r="U52" s="108" t="s">
        <v>107</v>
      </c>
      <c r="V52" s="108" t="s">
        <v>107</v>
      </c>
      <c r="W52" s="108" t="s">
        <v>107</v>
      </c>
      <c r="X52" s="8"/>
      <c r="Y52" s="108" t="s">
        <v>107</v>
      </c>
      <c r="Z52" s="108" t="s">
        <v>107</v>
      </c>
      <c r="AA52" s="108" t="s">
        <v>107</v>
      </c>
      <c r="AB52" s="108" t="s">
        <v>107</v>
      </c>
      <c r="AC52" s="108" t="s">
        <v>107</v>
      </c>
      <c r="AD52" s="108" t="s">
        <v>107</v>
      </c>
      <c r="AE52" s="108" t="s">
        <v>107</v>
      </c>
      <c r="AF52" s="108" t="s">
        <v>107</v>
      </c>
      <c r="AG52" s="8"/>
      <c r="AH52" s="8"/>
      <c r="AI52" s="8"/>
      <c r="AJ52" s="3"/>
      <c r="AK52" s="8"/>
      <c r="AL52" s="26"/>
      <c r="AM52" s="73">
        <f t="shared" si="5"/>
        <v>1</v>
      </c>
      <c r="AN52" s="12">
        <f t="shared" si="4"/>
        <v>2</v>
      </c>
    </row>
    <row r="53" spans="1:40" ht="28.5" customHeight="1" thickBot="1">
      <c r="A53" s="2">
        <v>49</v>
      </c>
      <c r="B53" s="6" t="s">
        <v>82</v>
      </c>
      <c r="C53" s="108" t="s">
        <v>107</v>
      </c>
      <c r="D53" s="8">
        <v>2</v>
      </c>
      <c r="E53" s="3">
        <v>2</v>
      </c>
      <c r="F53" s="22">
        <v>2</v>
      </c>
      <c r="G53" s="8">
        <v>2</v>
      </c>
      <c r="H53" s="8">
        <v>2</v>
      </c>
      <c r="I53" s="8"/>
      <c r="J53" s="108" t="s">
        <v>107</v>
      </c>
      <c r="K53" s="3">
        <v>2</v>
      </c>
      <c r="L53" s="108" t="s">
        <v>107</v>
      </c>
      <c r="M53" s="108"/>
      <c r="N53" s="108" t="s">
        <v>107</v>
      </c>
      <c r="O53" s="8">
        <v>2</v>
      </c>
      <c r="P53" s="108" t="s">
        <v>107</v>
      </c>
      <c r="Q53" s="108" t="s">
        <v>107</v>
      </c>
      <c r="R53" s="108" t="s">
        <v>107</v>
      </c>
      <c r="S53" s="108" t="s">
        <v>107</v>
      </c>
      <c r="T53" s="108" t="s">
        <v>107</v>
      </c>
      <c r="U53" s="108" t="s">
        <v>107</v>
      </c>
      <c r="V53" s="108" t="s">
        <v>107</v>
      </c>
      <c r="W53" s="108" t="s">
        <v>107</v>
      </c>
      <c r="X53" s="3"/>
      <c r="Y53" s="3">
        <v>2</v>
      </c>
      <c r="Z53" s="108" t="s">
        <v>107</v>
      </c>
      <c r="AA53" s="108" t="s">
        <v>107</v>
      </c>
      <c r="AB53" s="108" t="s">
        <v>107</v>
      </c>
      <c r="AC53" s="108" t="s">
        <v>107</v>
      </c>
      <c r="AD53" s="108" t="s">
        <v>107</v>
      </c>
      <c r="AE53" s="108" t="s">
        <v>107</v>
      </c>
      <c r="AF53" s="108" t="s">
        <v>107</v>
      </c>
      <c r="AG53" s="3"/>
      <c r="AH53" s="3"/>
      <c r="AI53" s="3"/>
      <c r="AJ53" s="3"/>
      <c r="AK53" s="3"/>
      <c r="AL53" s="26"/>
      <c r="AM53" s="73">
        <f t="shared" si="5"/>
        <v>8</v>
      </c>
      <c r="AN53" s="12">
        <f t="shared" si="4"/>
        <v>16</v>
      </c>
    </row>
    <row r="54" spans="1:40" ht="28.5" customHeight="1" thickBot="1">
      <c r="A54" s="2">
        <v>50</v>
      </c>
      <c r="B54" s="6" t="s">
        <v>32</v>
      </c>
      <c r="C54" s="108" t="s">
        <v>107</v>
      </c>
      <c r="D54" s="8">
        <v>2</v>
      </c>
      <c r="E54" s="8">
        <v>2</v>
      </c>
      <c r="F54" s="108" t="s">
        <v>107</v>
      </c>
      <c r="G54" s="8">
        <v>2</v>
      </c>
      <c r="H54" s="108" t="s">
        <v>107</v>
      </c>
      <c r="I54" s="8"/>
      <c r="J54" s="108" t="s">
        <v>107</v>
      </c>
      <c r="K54" s="108" t="s">
        <v>107</v>
      </c>
      <c r="L54" s="108" t="s">
        <v>107</v>
      </c>
      <c r="M54" s="3"/>
      <c r="N54" s="108" t="s">
        <v>107</v>
      </c>
      <c r="O54" s="8">
        <v>2</v>
      </c>
      <c r="P54" s="8">
        <v>2</v>
      </c>
      <c r="Q54" s="8">
        <v>2</v>
      </c>
      <c r="R54" s="108" t="s">
        <v>107</v>
      </c>
      <c r="S54" s="8">
        <v>2</v>
      </c>
      <c r="T54" s="108" t="s">
        <v>107</v>
      </c>
      <c r="U54" s="108" t="s">
        <v>107</v>
      </c>
      <c r="V54" s="108" t="s">
        <v>107</v>
      </c>
      <c r="W54" s="108" t="s">
        <v>107</v>
      </c>
      <c r="X54" s="8"/>
      <c r="Y54" s="8">
        <v>2</v>
      </c>
      <c r="Z54" s="8">
        <v>2</v>
      </c>
      <c r="AA54" s="108" t="s">
        <v>107</v>
      </c>
      <c r="AB54" s="8">
        <v>2</v>
      </c>
      <c r="AC54" s="8">
        <v>2</v>
      </c>
      <c r="AD54" s="108" t="s">
        <v>107</v>
      </c>
      <c r="AE54" s="108" t="s">
        <v>107</v>
      </c>
      <c r="AF54" s="8">
        <v>2</v>
      </c>
      <c r="AG54" s="8"/>
      <c r="AH54" s="8"/>
      <c r="AI54" s="8"/>
      <c r="AJ54" s="8"/>
      <c r="AK54" s="8"/>
      <c r="AL54" s="3"/>
      <c r="AM54" s="73">
        <f t="shared" si="5"/>
        <v>12</v>
      </c>
      <c r="AN54" s="12">
        <f t="shared" si="4"/>
        <v>24</v>
      </c>
    </row>
    <row r="55" spans="1:40" ht="28.5" customHeight="1" thickBot="1">
      <c r="A55" s="2">
        <v>51</v>
      </c>
      <c r="B55" s="6" t="s">
        <v>33</v>
      </c>
      <c r="C55" s="108" t="s">
        <v>107</v>
      </c>
      <c r="D55" s="108" t="s">
        <v>107</v>
      </c>
      <c r="E55" s="108" t="s">
        <v>107</v>
      </c>
      <c r="F55" s="108" t="s">
        <v>107</v>
      </c>
      <c r="G55" s="108" t="s">
        <v>107</v>
      </c>
      <c r="H55" s="108" t="s">
        <v>107</v>
      </c>
      <c r="I55" s="8"/>
      <c r="J55" s="108" t="s">
        <v>107</v>
      </c>
      <c r="K55" s="108" t="s">
        <v>107</v>
      </c>
      <c r="L55" s="8">
        <v>2</v>
      </c>
      <c r="M55" s="108"/>
      <c r="N55" s="108" t="s">
        <v>107</v>
      </c>
      <c r="O55" s="108" t="s">
        <v>107</v>
      </c>
      <c r="P55" s="108" t="s">
        <v>107</v>
      </c>
      <c r="Q55" s="108" t="s">
        <v>107</v>
      </c>
      <c r="R55" s="108" t="s">
        <v>107</v>
      </c>
      <c r="S55" s="108" t="s">
        <v>107</v>
      </c>
      <c r="T55" s="108" t="s">
        <v>107</v>
      </c>
      <c r="U55" s="108" t="s">
        <v>107</v>
      </c>
      <c r="V55" s="108" t="s">
        <v>107</v>
      </c>
      <c r="W55" s="108" t="s">
        <v>107</v>
      </c>
      <c r="X55" s="8"/>
      <c r="Y55" s="108" t="s">
        <v>107</v>
      </c>
      <c r="Z55" s="108" t="s">
        <v>107</v>
      </c>
      <c r="AA55" s="108" t="s">
        <v>107</v>
      </c>
      <c r="AB55" s="108" t="s">
        <v>107</v>
      </c>
      <c r="AC55" s="108" t="s">
        <v>107</v>
      </c>
      <c r="AD55" s="108" t="s">
        <v>107</v>
      </c>
      <c r="AE55" s="108" t="s">
        <v>107</v>
      </c>
      <c r="AF55" s="108" t="s">
        <v>107</v>
      </c>
      <c r="AG55" s="8"/>
      <c r="AH55" s="8"/>
      <c r="AI55" s="8"/>
      <c r="AJ55" s="8"/>
      <c r="AK55" s="8"/>
      <c r="AL55" s="3"/>
      <c r="AM55" s="73">
        <f t="shared" si="5"/>
        <v>1</v>
      </c>
      <c r="AN55" s="12">
        <f t="shared" si="4"/>
        <v>2</v>
      </c>
    </row>
    <row r="56" spans="1:40" ht="28.5" customHeight="1" thickBot="1">
      <c r="A56" s="2">
        <v>52</v>
      </c>
      <c r="B56" s="6" t="s">
        <v>34</v>
      </c>
      <c r="C56" s="108" t="s">
        <v>107</v>
      </c>
      <c r="D56" s="108" t="s">
        <v>107</v>
      </c>
      <c r="E56" s="108" t="s">
        <v>107</v>
      </c>
      <c r="F56" s="108" t="s">
        <v>107</v>
      </c>
      <c r="G56" s="108" t="s">
        <v>107</v>
      </c>
      <c r="H56" s="108" t="s">
        <v>107</v>
      </c>
      <c r="I56" s="8"/>
      <c r="J56" s="108" t="s">
        <v>107</v>
      </c>
      <c r="K56" s="108" t="s">
        <v>107</v>
      </c>
      <c r="L56" s="108" t="s">
        <v>107</v>
      </c>
      <c r="M56" s="8"/>
      <c r="N56" s="108" t="s">
        <v>107</v>
      </c>
      <c r="O56" s="108" t="s">
        <v>107</v>
      </c>
      <c r="P56" s="108" t="s">
        <v>107</v>
      </c>
      <c r="Q56" s="108" t="s">
        <v>107</v>
      </c>
      <c r="R56" s="108" t="s">
        <v>107</v>
      </c>
      <c r="S56" s="108" t="s">
        <v>107</v>
      </c>
      <c r="T56" s="108" t="s">
        <v>107</v>
      </c>
      <c r="U56" s="108" t="s">
        <v>107</v>
      </c>
      <c r="V56" s="108" t="s">
        <v>107</v>
      </c>
      <c r="W56" s="108" t="s">
        <v>107</v>
      </c>
      <c r="X56" s="8"/>
      <c r="Y56" s="8">
        <v>2</v>
      </c>
      <c r="Z56" s="8">
        <v>2</v>
      </c>
      <c r="AA56" s="108" t="s">
        <v>107</v>
      </c>
      <c r="AB56" s="8">
        <v>2</v>
      </c>
      <c r="AC56" s="8">
        <v>2</v>
      </c>
      <c r="AD56" s="8">
        <v>2</v>
      </c>
      <c r="AE56" s="108" t="s">
        <v>107</v>
      </c>
      <c r="AF56" s="8">
        <v>2</v>
      </c>
      <c r="AG56" s="8"/>
      <c r="AH56" s="8"/>
      <c r="AI56" s="8"/>
      <c r="AJ56" s="8"/>
      <c r="AK56" s="8"/>
      <c r="AL56" s="26"/>
      <c r="AM56" s="73">
        <f t="shared" si="5"/>
        <v>6</v>
      </c>
      <c r="AN56" s="12">
        <f t="shared" si="4"/>
        <v>12</v>
      </c>
    </row>
    <row r="57" spans="1:40" ht="28.5" customHeight="1" thickBot="1">
      <c r="A57" s="2">
        <v>53</v>
      </c>
      <c r="B57" s="6" t="s">
        <v>83</v>
      </c>
      <c r="C57" s="108" t="s">
        <v>107</v>
      </c>
      <c r="D57" s="8">
        <v>2</v>
      </c>
      <c r="E57" s="108" t="s">
        <v>107</v>
      </c>
      <c r="F57" s="108" t="s">
        <v>107</v>
      </c>
      <c r="G57" s="8">
        <v>2</v>
      </c>
      <c r="H57" s="108" t="s">
        <v>107</v>
      </c>
      <c r="I57" s="8"/>
      <c r="J57" s="108" t="s">
        <v>107</v>
      </c>
      <c r="K57" s="108" t="s">
        <v>107</v>
      </c>
      <c r="L57" s="108" t="s">
        <v>107</v>
      </c>
      <c r="M57" s="108"/>
      <c r="N57" s="108" t="s">
        <v>107</v>
      </c>
      <c r="O57" s="8">
        <v>2</v>
      </c>
      <c r="P57" s="108" t="s">
        <v>107</v>
      </c>
      <c r="Q57" s="8">
        <v>2</v>
      </c>
      <c r="R57" s="108" t="s">
        <v>107</v>
      </c>
      <c r="S57" s="108" t="s">
        <v>107</v>
      </c>
      <c r="T57" s="108" t="s">
        <v>107</v>
      </c>
      <c r="U57" s="108" t="s">
        <v>107</v>
      </c>
      <c r="V57" s="108" t="s">
        <v>107</v>
      </c>
      <c r="W57" s="108" t="s">
        <v>107</v>
      </c>
      <c r="X57" s="8"/>
      <c r="Y57" s="108" t="s">
        <v>107</v>
      </c>
      <c r="Z57" s="108" t="s">
        <v>107</v>
      </c>
      <c r="AA57" s="108" t="s">
        <v>107</v>
      </c>
      <c r="AB57" s="108" t="s">
        <v>107</v>
      </c>
      <c r="AC57" s="108" t="s">
        <v>107</v>
      </c>
      <c r="AD57" s="108" t="s">
        <v>107</v>
      </c>
      <c r="AE57" s="108" t="s">
        <v>107</v>
      </c>
      <c r="AF57" s="108" t="s">
        <v>107</v>
      </c>
      <c r="AG57" s="8"/>
      <c r="AH57" s="8"/>
      <c r="AI57" s="8"/>
      <c r="AJ57" s="8"/>
      <c r="AK57" s="8"/>
      <c r="AL57" s="26"/>
      <c r="AM57" s="73">
        <f t="shared" si="5"/>
        <v>4</v>
      </c>
      <c r="AN57" s="12">
        <f t="shared" si="4"/>
        <v>8</v>
      </c>
    </row>
    <row r="58" spans="1:40" ht="28.5" customHeight="1" thickBot="1">
      <c r="A58" s="2">
        <v>54</v>
      </c>
      <c r="B58" s="6" t="s">
        <v>35</v>
      </c>
      <c r="C58" s="108" t="s">
        <v>107</v>
      </c>
      <c r="D58" s="8">
        <v>2</v>
      </c>
      <c r="E58" s="8">
        <v>2</v>
      </c>
      <c r="F58" s="8">
        <v>2</v>
      </c>
      <c r="G58" s="8">
        <v>2</v>
      </c>
      <c r="H58" s="8">
        <v>2</v>
      </c>
      <c r="I58" s="8"/>
      <c r="J58" s="108" t="s">
        <v>107</v>
      </c>
      <c r="K58" s="108" t="s">
        <v>107</v>
      </c>
      <c r="L58" s="8">
        <v>2</v>
      </c>
      <c r="M58" s="108"/>
      <c r="N58" s="108" t="s">
        <v>107</v>
      </c>
      <c r="O58" s="3">
        <v>2</v>
      </c>
      <c r="P58" s="108" t="s">
        <v>107</v>
      </c>
      <c r="Q58" s="8">
        <v>2</v>
      </c>
      <c r="R58" s="8">
        <v>2</v>
      </c>
      <c r="S58" s="8">
        <v>2</v>
      </c>
      <c r="T58" s="8">
        <v>2</v>
      </c>
      <c r="U58" s="108" t="s">
        <v>107</v>
      </c>
      <c r="V58" s="8">
        <v>2</v>
      </c>
      <c r="W58" s="8">
        <v>2</v>
      </c>
      <c r="X58" s="8"/>
      <c r="Y58" s="8">
        <v>2</v>
      </c>
      <c r="Z58" s="108" t="s">
        <v>107</v>
      </c>
      <c r="AA58" s="8">
        <v>4</v>
      </c>
      <c r="AB58" s="8">
        <v>2</v>
      </c>
      <c r="AC58" s="8">
        <v>2</v>
      </c>
      <c r="AD58" s="8">
        <v>2</v>
      </c>
      <c r="AE58" s="108" t="s">
        <v>107</v>
      </c>
      <c r="AF58" s="8">
        <v>2</v>
      </c>
      <c r="AG58" s="8"/>
      <c r="AH58" s="8"/>
      <c r="AI58" s="8"/>
      <c r="AJ58" s="3"/>
      <c r="AK58" s="8"/>
      <c r="AL58" s="26"/>
      <c r="AM58" s="73">
        <f t="shared" si="5"/>
        <v>19</v>
      </c>
      <c r="AN58" s="12">
        <f t="shared" si="4"/>
        <v>40</v>
      </c>
    </row>
    <row r="59" spans="1:40" ht="28.5" customHeight="1" thickBot="1">
      <c r="A59" s="2">
        <v>55</v>
      </c>
      <c r="B59" s="6" t="s">
        <v>36</v>
      </c>
      <c r="C59" s="8">
        <v>2</v>
      </c>
      <c r="D59" s="22">
        <v>2</v>
      </c>
      <c r="E59" s="3">
        <v>2</v>
      </c>
      <c r="F59" s="8">
        <v>2</v>
      </c>
      <c r="G59" s="8">
        <v>2</v>
      </c>
      <c r="H59" s="8">
        <v>2</v>
      </c>
      <c r="I59" s="3"/>
      <c r="J59" s="8">
        <v>2</v>
      </c>
      <c r="K59" s="108" t="s">
        <v>107</v>
      </c>
      <c r="L59" s="108" t="s">
        <v>107</v>
      </c>
      <c r="M59" s="108"/>
      <c r="N59" s="8">
        <v>2</v>
      </c>
      <c r="O59" s="108" t="s">
        <v>107</v>
      </c>
      <c r="P59" s="108" t="s">
        <v>107</v>
      </c>
      <c r="Q59" s="108" t="s">
        <v>107</v>
      </c>
      <c r="R59" s="8">
        <v>2</v>
      </c>
      <c r="S59" s="108" t="s">
        <v>107</v>
      </c>
      <c r="T59" s="108" t="s">
        <v>107</v>
      </c>
      <c r="U59" s="108" t="s">
        <v>107</v>
      </c>
      <c r="V59" s="3">
        <v>2</v>
      </c>
      <c r="W59" s="108" t="s">
        <v>107</v>
      </c>
      <c r="X59" s="3"/>
      <c r="Y59" s="3">
        <v>2</v>
      </c>
      <c r="Z59" s="108" t="s">
        <v>107</v>
      </c>
      <c r="AA59" s="108" t="s">
        <v>107</v>
      </c>
      <c r="AB59" s="108" t="s">
        <v>107</v>
      </c>
      <c r="AC59" s="108" t="s">
        <v>107</v>
      </c>
      <c r="AD59" s="3">
        <v>2</v>
      </c>
      <c r="AE59" s="108" t="s">
        <v>107</v>
      </c>
      <c r="AF59" s="108" t="s">
        <v>107</v>
      </c>
      <c r="AG59" s="3"/>
      <c r="AH59" s="3"/>
      <c r="AI59" s="3"/>
      <c r="AJ59" s="3"/>
      <c r="AK59" s="8"/>
      <c r="AL59" s="26"/>
      <c r="AM59" s="73">
        <f t="shared" si="5"/>
        <v>12</v>
      </c>
      <c r="AN59" s="12">
        <f t="shared" si="4"/>
        <v>24</v>
      </c>
    </row>
    <row r="60" spans="1:40" ht="28.5" customHeight="1" thickBot="1">
      <c r="A60" s="2">
        <v>56</v>
      </c>
      <c r="B60" s="6" t="s">
        <v>37</v>
      </c>
      <c r="C60" s="8">
        <v>2</v>
      </c>
      <c r="D60" s="8">
        <v>2</v>
      </c>
      <c r="E60" s="8">
        <v>2</v>
      </c>
      <c r="F60" s="8">
        <v>2</v>
      </c>
      <c r="G60" s="8">
        <v>2</v>
      </c>
      <c r="H60" s="8">
        <v>2</v>
      </c>
      <c r="I60" s="8"/>
      <c r="J60" s="8">
        <v>2</v>
      </c>
      <c r="K60" s="8">
        <v>2</v>
      </c>
      <c r="L60" s="8">
        <v>2</v>
      </c>
      <c r="M60" s="108"/>
      <c r="N60" s="108" t="s">
        <v>107</v>
      </c>
      <c r="O60" s="108" t="s">
        <v>107</v>
      </c>
      <c r="P60" s="110">
        <v>1</v>
      </c>
      <c r="Q60" s="108" t="s">
        <v>107</v>
      </c>
      <c r="R60" s="108" t="s">
        <v>107</v>
      </c>
      <c r="S60" s="8">
        <v>2</v>
      </c>
      <c r="T60" s="8">
        <v>2</v>
      </c>
      <c r="U60" s="8">
        <v>2</v>
      </c>
      <c r="V60" s="108" t="s">
        <v>107</v>
      </c>
      <c r="W60" s="108" t="s">
        <v>107</v>
      </c>
      <c r="X60" s="8"/>
      <c r="Y60" s="108" t="s">
        <v>107</v>
      </c>
      <c r="Z60" s="108" t="s">
        <v>107</v>
      </c>
      <c r="AA60" s="108" t="s">
        <v>107</v>
      </c>
      <c r="AB60" s="108" t="s">
        <v>107</v>
      </c>
      <c r="AC60" s="108" t="s">
        <v>107</v>
      </c>
      <c r="AD60" s="8">
        <v>2</v>
      </c>
      <c r="AE60" s="108" t="s">
        <v>107</v>
      </c>
      <c r="AF60" s="8">
        <v>2</v>
      </c>
      <c r="AG60" s="8"/>
      <c r="AH60" s="8"/>
      <c r="AI60" s="8"/>
      <c r="AJ60" s="8"/>
      <c r="AK60" s="3"/>
      <c r="AL60" s="26"/>
      <c r="AM60" s="73">
        <f>COUNTIF(C60:AL60,"2")+COUNTIF(C60:AL60,"4")+1</f>
        <v>15</v>
      </c>
      <c r="AN60" s="12">
        <f t="shared" si="4"/>
        <v>29</v>
      </c>
    </row>
    <row r="61" spans="1:40" ht="28.5" customHeight="1" thickBot="1">
      <c r="A61" s="2">
        <v>57</v>
      </c>
      <c r="B61" s="7" t="s">
        <v>38</v>
      </c>
      <c r="C61" s="109" t="s">
        <v>107</v>
      </c>
      <c r="D61" s="109" t="s">
        <v>107</v>
      </c>
      <c r="E61" s="83">
        <v>2</v>
      </c>
      <c r="F61" s="83">
        <v>2</v>
      </c>
      <c r="G61" s="83">
        <v>2</v>
      </c>
      <c r="H61" s="80">
        <v>2</v>
      </c>
      <c r="I61" s="80"/>
      <c r="J61" s="78">
        <v>2</v>
      </c>
      <c r="K61" s="109" t="s">
        <v>107</v>
      </c>
      <c r="L61" s="80">
        <v>2</v>
      </c>
      <c r="M61" s="109"/>
      <c r="N61" s="109" t="s">
        <v>107</v>
      </c>
      <c r="O61" s="109" t="s">
        <v>107</v>
      </c>
      <c r="P61" s="109" t="s">
        <v>107</v>
      </c>
      <c r="Q61" s="109" t="s">
        <v>107</v>
      </c>
      <c r="R61" s="83">
        <v>2</v>
      </c>
      <c r="S61" s="109" t="s">
        <v>107</v>
      </c>
      <c r="T61" s="109" t="s">
        <v>107</v>
      </c>
      <c r="U61" s="109" t="s">
        <v>107</v>
      </c>
      <c r="V61" s="109" t="s">
        <v>107</v>
      </c>
      <c r="W61" s="109" t="s">
        <v>107</v>
      </c>
      <c r="X61" s="83"/>
      <c r="Y61" s="109" t="s">
        <v>107</v>
      </c>
      <c r="Z61" s="109" t="s">
        <v>107</v>
      </c>
      <c r="AA61" s="83">
        <v>4</v>
      </c>
      <c r="AB61" s="109" t="s">
        <v>107</v>
      </c>
      <c r="AC61" s="109" t="s">
        <v>107</v>
      </c>
      <c r="AD61" s="83">
        <v>2</v>
      </c>
      <c r="AE61" s="109" t="s">
        <v>107</v>
      </c>
      <c r="AF61" s="109" t="s">
        <v>107</v>
      </c>
      <c r="AG61" s="83"/>
      <c r="AH61" s="83"/>
      <c r="AI61" s="83"/>
      <c r="AJ61" s="7"/>
      <c r="AK61" s="63"/>
      <c r="AL61" s="115"/>
      <c r="AM61" s="73">
        <f>COUNTIF(C61:AL61,"2")+COUNTIF(C61:AL61,"4")</f>
        <v>9</v>
      </c>
      <c r="AN61" s="12">
        <f t="shared" si="4"/>
        <v>20</v>
      </c>
    </row>
    <row r="62" ht="30" customHeight="1" thickBot="1"/>
    <row r="63" spans="3:38" ht="30" customHeight="1" thickBot="1">
      <c r="C63" s="131" t="s">
        <v>48</v>
      </c>
      <c r="D63" s="132"/>
      <c r="E63" s="132"/>
      <c r="F63" s="132"/>
      <c r="G63" s="153"/>
      <c r="H63" s="132"/>
      <c r="I63" s="132"/>
      <c r="J63" s="133"/>
      <c r="AL63"/>
    </row>
    <row r="64" spans="3:42" ht="30" customHeight="1" thickBot="1">
      <c r="C64" s="154" t="s">
        <v>60</v>
      </c>
      <c r="D64" s="155"/>
      <c r="E64" s="155"/>
      <c r="F64" s="155"/>
      <c r="G64" s="155"/>
      <c r="H64" s="155"/>
      <c r="I64" s="156"/>
      <c r="J64" s="74">
        <v>10</v>
      </c>
      <c r="K64" s="90"/>
      <c r="L64" s="90"/>
      <c r="M64" s="90"/>
      <c r="N64" s="90"/>
      <c r="O64" s="90"/>
      <c r="AM64" s="92"/>
      <c r="AN64" s="92"/>
      <c r="AO64" s="92"/>
      <c r="AP64" s="92"/>
    </row>
    <row r="65" spans="3:42" ht="30" customHeight="1" thickBot="1">
      <c r="C65" s="154" t="s">
        <v>61</v>
      </c>
      <c r="D65" s="155"/>
      <c r="E65" s="155"/>
      <c r="F65" s="155"/>
      <c r="G65" s="155"/>
      <c r="H65" s="155"/>
      <c r="I65" s="156"/>
      <c r="J65" s="74">
        <v>10</v>
      </c>
      <c r="K65" s="90"/>
      <c r="L65" s="90"/>
      <c r="M65" s="90"/>
      <c r="N65" s="90"/>
      <c r="O65" s="90"/>
      <c r="AM65" s="92"/>
      <c r="AN65" s="92"/>
      <c r="AO65" s="92"/>
      <c r="AP65" s="92"/>
    </row>
    <row r="66" spans="3:42" ht="30" customHeight="1" thickBot="1">
      <c r="C66" s="154" t="s">
        <v>86</v>
      </c>
      <c r="D66" s="155"/>
      <c r="E66" s="155"/>
      <c r="F66" s="155"/>
      <c r="G66" s="155"/>
      <c r="H66" s="155"/>
      <c r="I66" s="156"/>
      <c r="J66" s="74">
        <v>10</v>
      </c>
      <c r="K66" s="90"/>
      <c r="L66" s="90"/>
      <c r="M66" s="90"/>
      <c r="N66" s="90"/>
      <c r="O66" s="90"/>
      <c r="AM66" s="92"/>
      <c r="AN66" s="92"/>
      <c r="AO66" s="92"/>
      <c r="AP66" s="92"/>
    </row>
    <row r="67" spans="3:42" ht="30" customHeight="1" thickBot="1">
      <c r="C67" s="154" t="s">
        <v>87</v>
      </c>
      <c r="D67" s="155"/>
      <c r="E67" s="155"/>
      <c r="F67" s="155"/>
      <c r="G67" s="155"/>
      <c r="H67" s="155"/>
      <c r="I67" s="156"/>
      <c r="J67" s="74">
        <v>6</v>
      </c>
      <c r="K67" s="90"/>
      <c r="L67" s="90"/>
      <c r="M67" s="90"/>
      <c r="N67" s="90"/>
      <c r="O67" s="90"/>
      <c r="AM67" s="92"/>
      <c r="AN67" s="92"/>
      <c r="AO67" s="92"/>
      <c r="AP67" s="92"/>
    </row>
    <row r="68" spans="3:42" ht="30" customHeight="1" thickBot="1">
      <c r="C68" s="154" t="s">
        <v>88</v>
      </c>
      <c r="D68" s="155"/>
      <c r="E68" s="155"/>
      <c r="F68" s="155"/>
      <c r="G68" s="155"/>
      <c r="H68" s="155"/>
      <c r="I68" s="156"/>
      <c r="J68" s="72">
        <v>4</v>
      </c>
      <c r="K68" s="90"/>
      <c r="L68" s="90"/>
      <c r="M68" s="90"/>
      <c r="N68" s="90"/>
      <c r="O68" s="90"/>
      <c r="AM68" s="92"/>
      <c r="AN68" s="92"/>
      <c r="AO68" s="92"/>
      <c r="AP68" s="92"/>
    </row>
    <row r="69" spans="3:42" ht="30" customHeight="1" thickBot="1">
      <c r="C69" s="154" t="s">
        <v>85</v>
      </c>
      <c r="D69" s="155"/>
      <c r="E69" s="155"/>
      <c r="F69" s="155"/>
      <c r="G69" s="155"/>
      <c r="H69" s="155"/>
      <c r="I69" s="156"/>
      <c r="J69" s="72">
        <v>4</v>
      </c>
      <c r="AM69" s="92"/>
      <c r="AN69" s="92"/>
      <c r="AO69" s="92"/>
      <c r="AP69" s="92"/>
    </row>
    <row r="70" spans="3:42" ht="30" customHeight="1" thickBot="1">
      <c r="C70" s="154" t="s">
        <v>62</v>
      </c>
      <c r="D70" s="155"/>
      <c r="E70" s="155"/>
      <c r="F70" s="155"/>
      <c r="G70" s="155"/>
      <c r="H70" s="155"/>
      <c r="I70" s="156"/>
      <c r="J70" s="72">
        <v>2</v>
      </c>
      <c r="K70" s="90"/>
      <c r="L70" s="90"/>
      <c r="M70" s="106"/>
      <c r="AM70" s="92"/>
      <c r="AN70" s="92"/>
      <c r="AO70" s="92"/>
      <c r="AP70" s="92"/>
    </row>
    <row r="71" spans="3:42" ht="30" customHeight="1" thickBot="1">
      <c r="C71" s="154" t="s">
        <v>65</v>
      </c>
      <c r="D71" s="155"/>
      <c r="E71" s="155"/>
      <c r="F71" s="155"/>
      <c r="G71" s="155"/>
      <c r="H71" s="155"/>
      <c r="I71" s="156"/>
      <c r="J71" s="72">
        <v>2</v>
      </c>
      <c r="K71" s="90"/>
      <c r="L71" s="90"/>
      <c r="M71" s="106"/>
      <c r="AM71" s="92"/>
      <c r="AN71" s="92"/>
      <c r="AO71" s="92"/>
      <c r="AP71" s="92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B1:B189"/>
  <mergeCells count="16">
    <mergeCell ref="C69:I69"/>
    <mergeCell ref="C70:I70"/>
    <mergeCell ref="C71:I71"/>
    <mergeCell ref="H63:J63"/>
    <mergeCell ref="C64:I64"/>
    <mergeCell ref="C65:I65"/>
    <mergeCell ref="C66:I66"/>
    <mergeCell ref="C67:I67"/>
    <mergeCell ref="C63:G63"/>
    <mergeCell ref="C68:I68"/>
    <mergeCell ref="A1:B1"/>
    <mergeCell ref="C1:N1"/>
    <mergeCell ref="O1:AN1"/>
    <mergeCell ref="C2:AL2"/>
    <mergeCell ref="AM2:AM3"/>
    <mergeCell ref="AN2:AN3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pane ySplit="5" topLeftCell="A48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20" customWidth="1"/>
    <col min="9" max="9" width="3.00390625" style="0" customWidth="1"/>
    <col min="10" max="10" width="10.7109375" style="20" customWidth="1"/>
    <col min="11" max="11" width="10.7109375" style="0" customWidth="1"/>
  </cols>
  <sheetData>
    <row r="1" spans="1:11" ht="60" customHeight="1" thickBot="1">
      <c r="A1" s="161" t="s">
        <v>41</v>
      </c>
      <c r="B1" s="162"/>
      <c r="C1" s="176" t="s">
        <v>168</v>
      </c>
      <c r="D1" s="177"/>
      <c r="E1" s="177"/>
      <c r="F1" s="177"/>
      <c r="G1" s="177"/>
      <c r="H1" s="177"/>
      <c r="I1" s="177"/>
      <c r="J1" s="177"/>
      <c r="K1" s="178"/>
    </row>
    <row r="2" spans="1:11" ht="42" customHeight="1" thickBot="1">
      <c r="A2" s="2"/>
      <c r="B2" s="181" t="s">
        <v>91</v>
      </c>
      <c r="C2" s="182"/>
      <c r="D2" s="182"/>
      <c r="E2" s="182"/>
      <c r="F2" s="182"/>
      <c r="G2" s="182"/>
      <c r="H2" s="182"/>
      <c r="I2" s="182"/>
      <c r="J2" s="185" t="s">
        <v>58</v>
      </c>
      <c r="K2" s="179" t="s">
        <v>52</v>
      </c>
    </row>
    <row r="3" spans="1:11" ht="20.25" customHeight="1" thickBot="1">
      <c r="A3" s="2"/>
      <c r="B3" s="183"/>
      <c r="C3" s="184"/>
      <c r="D3" s="184"/>
      <c r="E3" s="184"/>
      <c r="F3" s="184"/>
      <c r="G3" s="184"/>
      <c r="H3" s="184"/>
      <c r="I3" s="184"/>
      <c r="J3" s="186"/>
      <c r="K3" s="180"/>
    </row>
    <row r="4" spans="1:14" ht="35.25" customHeight="1" thickBot="1">
      <c r="A4" s="40"/>
      <c r="B4" s="41" t="s">
        <v>0</v>
      </c>
      <c r="C4" s="42" t="s">
        <v>54</v>
      </c>
      <c r="D4" s="42" t="s">
        <v>55</v>
      </c>
      <c r="E4" s="42" t="s">
        <v>56</v>
      </c>
      <c r="F4" s="42" t="s">
        <v>57</v>
      </c>
      <c r="G4" s="39" t="s">
        <v>69</v>
      </c>
      <c r="H4" s="42" t="s">
        <v>70</v>
      </c>
      <c r="I4" s="43" t="s">
        <v>51</v>
      </c>
      <c r="J4" s="186"/>
      <c r="K4" s="180"/>
      <c r="N4" s="49"/>
    </row>
    <row r="5" spans="1:11" ht="25.5" customHeight="1" thickBot="1">
      <c r="A5" s="2"/>
      <c r="B5" s="51" t="s">
        <v>46</v>
      </c>
      <c r="C5" s="36"/>
      <c r="D5" s="57">
        <f>SUM('El presenze Fidal CDS'!AF4)</f>
        <v>360</v>
      </c>
      <c r="E5" s="36"/>
      <c r="F5" s="57">
        <f>SUM('El presenze Fidal'!Y4)</f>
        <v>19</v>
      </c>
      <c r="G5" s="36"/>
      <c r="H5" s="57">
        <f>SUM('El presenze Camp Hinterland'!AM4)</f>
        <v>548</v>
      </c>
      <c r="I5" s="45"/>
      <c r="J5" s="55">
        <f>SUM('El presenze Fidal CDS'!AF4,'El presenze Fidal'!Y4,'El presenze Camp Hinterland'!AM4)</f>
        <v>927</v>
      </c>
      <c r="K5" s="50"/>
    </row>
    <row r="6" spans="1:13" ht="21" thickBot="1">
      <c r="A6" s="44">
        <v>1</v>
      </c>
      <c r="B6" s="6" t="s">
        <v>1</v>
      </c>
      <c r="C6" s="28">
        <f>SUM('El presenze Fidal CDS'!AG5)</f>
        <v>50</v>
      </c>
      <c r="D6" s="38">
        <f>SUM('El presenze Fidal CDS'!AF5)</f>
        <v>5</v>
      </c>
      <c r="E6" s="29">
        <f>SUM('El presenze Fidal'!Z5)</f>
        <v>0</v>
      </c>
      <c r="F6" s="38">
        <f>SUM('El presenze Fidal'!Y5)</f>
        <v>0</v>
      </c>
      <c r="G6" s="30">
        <f>SUM('El presenze Camp Hinterland'!AN5)</f>
        <v>12</v>
      </c>
      <c r="H6" s="38">
        <f>SUM('El presenze Camp Hinterland'!AM5)</f>
        <v>6</v>
      </c>
      <c r="I6" s="46"/>
      <c r="J6" s="56">
        <f>SUM('El presenze Fidal CDS'!AF5,'El presenze Fidal'!Y5,'El presenze Camp Hinterland'!AM5)</f>
        <v>11</v>
      </c>
      <c r="K6" s="58">
        <f>SUM('El presenze Fidal CDS'!AG5,'El presenze Fidal'!Z5,'El presenze Camp Hinterland'!AN5)</f>
        <v>62</v>
      </c>
      <c r="M6" s="37"/>
    </row>
    <row r="7" spans="1:11" ht="21" thickBot="1">
      <c r="A7" s="2">
        <v>2</v>
      </c>
      <c r="B7" s="6" t="s">
        <v>68</v>
      </c>
      <c r="C7" s="28">
        <f>SUM('El presenze Fidal CDS'!AG6)</f>
        <v>66</v>
      </c>
      <c r="D7" s="38">
        <f>SUM('El presenze Fidal CDS'!AF6)</f>
        <v>7</v>
      </c>
      <c r="E7" s="29">
        <f>SUM('El presenze Fidal'!Z6)</f>
        <v>0</v>
      </c>
      <c r="F7" s="38">
        <f>SUM('El presenze Fidal'!Y6)</f>
        <v>0</v>
      </c>
      <c r="G7" s="30">
        <f>SUM('El presenze Camp Hinterland'!AN6)</f>
        <v>12</v>
      </c>
      <c r="H7" s="38">
        <f>SUM('El presenze Camp Hinterland'!AM6)</f>
        <v>6</v>
      </c>
      <c r="I7" s="47"/>
      <c r="J7" s="56">
        <f>SUM('El presenze Fidal CDS'!AF6,'El presenze Fidal'!Y6,'El presenze Camp Hinterland'!AM6)</f>
        <v>13</v>
      </c>
      <c r="K7" s="58">
        <f>SUM('El presenze Fidal CDS'!AG6,'El presenze Fidal'!Z6,'El presenze Camp Hinterland'!AN6)</f>
        <v>78</v>
      </c>
    </row>
    <row r="8" spans="1:11" ht="21" thickBot="1">
      <c r="A8" s="2">
        <v>3</v>
      </c>
      <c r="B8" s="6" t="s">
        <v>76</v>
      </c>
      <c r="C8" s="28">
        <f>SUM('El presenze Fidal CDS'!AG7)</f>
        <v>10</v>
      </c>
      <c r="D8" s="38">
        <f>SUM('El presenze Fidal CDS'!AF7)</f>
        <v>1</v>
      </c>
      <c r="E8" s="29">
        <f>SUM('El presenze Fidal'!Z7)</f>
        <v>0</v>
      </c>
      <c r="F8" s="38">
        <f>SUM('El presenze Fidal'!Y7)</f>
        <v>0</v>
      </c>
      <c r="G8" s="30">
        <f>SUM('El presenze Camp Hinterland'!AN7)</f>
        <v>16</v>
      </c>
      <c r="H8" s="38">
        <f>SUM('El presenze Camp Hinterland'!AM7)</f>
        <v>8</v>
      </c>
      <c r="I8" s="47"/>
      <c r="J8" s="56">
        <f>SUM('El presenze Fidal CDS'!AF7,'El presenze Fidal'!Y7,'El presenze Camp Hinterland'!AM7)</f>
        <v>9</v>
      </c>
      <c r="K8" s="58">
        <f>SUM('El presenze Fidal CDS'!AG7,'El presenze Fidal'!Z7,'El presenze Camp Hinterland'!AN7)</f>
        <v>26</v>
      </c>
    </row>
    <row r="9" spans="1:11" ht="21" thickBot="1">
      <c r="A9" s="2">
        <v>4</v>
      </c>
      <c r="B9" s="6" t="s">
        <v>2</v>
      </c>
      <c r="C9" s="28">
        <f>SUM('El presenze Fidal CDS'!AG8)</f>
        <v>82</v>
      </c>
      <c r="D9" s="38">
        <f>SUM('El presenze Fidal CDS'!AF8)</f>
        <v>9</v>
      </c>
      <c r="E9" s="29">
        <f>SUM('El presenze Fidal'!Z8)</f>
        <v>2</v>
      </c>
      <c r="F9" s="38">
        <f>SUM('El presenze Fidal'!Y8)</f>
        <v>1</v>
      </c>
      <c r="G9" s="30">
        <f>SUM('El presenze Camp Hinterland'!AN8)</f>
        <v>30</v>
      </c>
      <c r="H9" s="38">
        <f>SUM('El presenze Camp Hinterland'!AM8)</f>
        <v>14</v>
      </c>
      <c r="I9" s="47"/>
      <c r="J9" s="56">
        <f>SUM('El presenze Fidal CDS'!AF8,'El presenze Fidal'!Y8,'El presenze Camp Hinterland'!AM8)</f>
        <v>24</v>
      </c>
      <c r="K9" s="58">
        <f>SUM('El presenze Fidal CDS'!AG8,'El presenze Fidal'!Z8,'El presenze Camp Hinterland'!AN8)</f>
        <v>114</v>
      </c>
    </row>
    <row r="10" spans="1:11" ht="21" thickBot="1">
      <c r="A10" s="2">
        <v>5</v>
      </c>
      <c r="B10" s="6" t="s">
        <v>3</v>
      </c>
      <c r="C10" s="28">
        <f>SUM('El presenze Fidal CDS'!AG9)</f>
        <v>32</v>
      </c>
      <c r="D10" s="38">
        <f>SUM('El presenze Fidal CDS'!AF9)</f>
        <v>4</v>
      </c>
      <c r="E10" s="29">
        <f>SUM('El presenze Fidal'!Z9)</f>
        <v>0</v>
      </c>
      <c r="F10" s="38">
        <f>SUM('El presenze Fidal'!Y9)</f>
        <v>0</v>
      </c>
      <c r="G10" s="30">
        <f>SUM('El presenze Camp Hinterland'!AN9)</f>
        <v>6</v>
      </c>
      <c r="H10" s="38">
        <f>SUM('El presenze Camp Hinterland'!AM9)</f>
        <v>3</v>
      </c>
      <c r="I10" s="47"/>
      <c r="J10" s="56">
        <f>SUM('El presenze Fidal CDS'!AF9,'El presenze Fidal'!Y9,'El presenze Camp Hinterland'!AM9)</f>
        <v>7</v>
      </c>
      <c r="K10" s="58">
        <f>SUM('El presenze Fidal CDS'!AG9,'El presenze Fidal'!Z9,'El presenze Camp Hinterland'!AN9)</f>
        <v>38</v>
      </c>
    </row>
    <row r="11" spans="1:11" ht="21" thickBot="1">
      <c r="A11" s="2">
        <v>6</v>
      </c>
      <c r="B11" s="6" t="s">
        <v>4</v>
      </c>
      <c r="C11" s="28">
        <f>SUM('El presenze Fidal CDS'!AG10)</f>
        <v>74</v>
      </c>
      <c r="D11" s="38">
        <f>SUM('El presenze Fidal CDS'!AF10)</f>
        <v>8</v>
      </c>
      <c r="E11" s="29">
        <f>SUM('El presenze Fidal'!Z10)</f>
        <v>4</v>
      </c>
      <c r="F11" s="38">
        <f>SUM('El presenze Fidal'!Y10)</f>
        <v>2</v>
      </c>
      <c r="G11" s="30">
        <f>SUM('El presenze Camp Hinterland'!AN10)</f>
        <v>16</v>
      </c>
      <c r="H11" s="38">
        <f>SUM('El presenze Camp Hinterland'!AM10)</f>
        <v>8</v>
      </c>
      <c r="I11" s="47"/>
      <c r="J11" s="56">
        <f>SUM('El presenze Fidal CDS'!AF10,'El presenze Fidal'!Y10,'El presenze Camp Hinterland'!AM10)</f>
        <v>18</v>
      </c>
      <c r="K11" s="58">
        <f>SUM('El presenze Fidal CDS'!AG10,'El presenze Fidal'!Z10,'El presenze Camp Hinterland'!AN10)</f>
        <v>94</v>
      </c>
    </row>
    <row r="12" spans="1:11" ht="21" thickBot="1">
      <c r="A12" s="2">
        <v>7</v>
      </c>
      <c r="B12" s="6" t="s">
        <v>5</v>
      </c>
      <c r="C12" s="28">
        <f>SUM('El presenze Fidal CDS'!AG11)</f>
        <v>50</v>
      </c>
      <c r="D12" s="38">
        <f>SUM('El presenze Fidal CDS'!AF11)</f>
        <v>5</v>
      </c>
      <c r="E12" s="29">
        <f>SUM('El presenze Fidal'!Z11)</f>
        <v>0</v>
      </c>
      <c r="F12" s="38">
        <f>SUM('El presenze Fidal'!Y11)</f>
        <v>0</v>
      </c>
      <c r="G12" s="30">
        <f>SUM('El presenze Camp Hinterland'!AN11)</f>
        <v>12</v>
      </c>
      <c r="H12" s="38">
        <f>SUM('El presenze Camp Hinterland'!AM11)</f>
        <v>6</v>
      </c>
      <c r="I12" s="47"/>
      <c r="J12" s="56">
        <f>SUM('El presenze Fidal CDS'!AF11,'El presenze Fidal'!Y11,'El presenze Camp Hinterland'!AM11)</f>
        <v>11</v>
      </c>
      <c r="K12" s="58">
        <f>SUM('El presenze Fidal CDS'!AG11,'El presenze Fidal'!Z11,'El presenze Camp Hinterland'!AN11)</f>
        <v>62</v>
      </c>
    </row>
    <row r="13" spans="1:11" ht="21" thickBot="1">
      <c r="A13" s="2">
        <v>8</v>
      </c>
      <c r="B13" s="6" t="s">
        <v>73</v>
      </c>
      <c r="C13" s="28">
        <f>SUM('El presenze Fidal CDS'!AG12)</f>
        <v>96</v>
      </c>
      <c r="D13" s="38">
        <f>SUM('El presenze Fidal CDS'!AF12)</f>
        <v>12</v>
      </c>
      <c r="E13" s="29">
        <f>SUM('El presenze Fidal'!Z12)</f>
        <v>0</v>
      </c>
      <c r="F13" s="38">
        <f>SUM('El presenze Fidal'!Y12)</f>
        <v>0</v>
      </c>
      <c r="G13" s="30">
        <f>SUM('El presenze Camp Hinterland'!AN12)</f>
        <v>44</v>
      </c>
      <c r="H13" s="38">
        <f>SUM('El presenze Camp Hinterland'!AM12)</f>
        <v>21</v>
      </c>
      <c r="I13" s="47"/>
      <c r="J13" s="56">
        <f>SUM('El presenze Fidal CDS'!AF12,'El presenze Fidal'!Y12,'El presenze Camp Hinterland'!AM12)</f>
        <v>33</v>
      </c>
      <c r="K13" s="58">
        <f>SUM('El presenze Fidal CDS'!AG12,'El presenze Fidal'!Z12,'El presenze Camp Hinterland'!AN12)</f>
        <v>140</v>
      </c>
    </row>
    <row r="14" spans="1:11" ht="21" thickBot="1">
      <c r="A14" s="2">
        <v>9</v>
      </c>
      <c r="B14" s="6" t="s">
        <v>66</v>
      </c>
      <c r="C14" s="28">
        <f>SUM('El presenze Fidal CDS'!AG13)</f>
        <v>66</v>
      </c>
      <c r="D14" s="38">
        <f>SUM('El presenze Fidal CDS'!AF13)</f>
        <v>7</v>
      </c>
      <c r="E14" s="29">
        <f>SUM('El presenze Fidal'!Z13)</f>
        <v>2</v>
      </c>
      <c r="F14" s="38">
        <f>SUM('El presenze Fidal'!Y13)</f>
        <v>1</v>
      </c>
      <c r="G14" s="30">
        <f>SUM('El presenze Camp Hinterland'!AN13)</f>
        <v>32</v>
      </c>
      <c r="H14" s="38">
        <f>SUM('El presenze Camp Hinterland'!AM13)</f>
        <v>14</v>
      </c>
      <c r="I14" s="47"/>
      <c r="J14" s="56">
        <f>SUM('El presenze Fidal CDS'!AF13,'El presenze Fidal'!Y13,'El presenze Camp Hinterland'!AM13)</f>
        <v>22</v>
      </c>
      <c r="K14" s="58">
        <f>SUM('El presenze Fidal CDS'!AG13,'El presenze Fidal'!Z13,'El presenze Camp Hinterland'!AN13)</f>
        <v>100</v>
      </c>
    </row>
    <row r="15" spans="1:11" ht="21" thickBot="1">
      <c r="A15" s="2">
        <v>10</v>
      </c>
      <c r="B15" s="6" t="s">
        <v>39</v>
      </c>
      <c r="C15" s="28">
        <f>SUM('El presenze Fidal CDS'!AG14)</f>
        <v>90</v>
      </c>
      <c r="D15" s="38">
        <f>SUM('El presenze Fidal CDS'!AF14)</f>
        <v>10</v>
      </c>
      <c r="E15" s="29">
        <f>SUM('El presenze Fidal'!Z14)</f>
        <v>2</v>
      </c>
      <c r="F15" s="38">
        <f>SUM('El presenze Fidal'!Y14)</f>
        <v>1</v>
      </c>
      <c r="G15" s="30">
        <f>SUM('El presenze Camp Hinterland'!AN14)</f>
        <v>37</v>
      </c>
      <c r="H15" s="38">
        <f>SUM('El presenze Camp Hinterland'!AM14)</f>
        <v>18</v>
      </c>
      <c r="I15" s="47"/>
      <c r="J15" s="56">
        <f>SUM('El presenze Fidal CDS'!AF14,'El presenze Fidal'!Y14,'El presenze Camp Hinterland'!AM14)</f>
        <v>29</v>
      </c>
      <c r="K15" s="58">
        <f>SUM('El presenze Fidal CDS'!AG14,'El presenze Fidal'!Z14,'El presenze Camp Hinterland'!AN14)</f>
        <v>129</v>
      </c>
    </row>
    <row r="16" spans="1:11" ht="21" thickBot="1">
      <c r="A16" s="2">
        <v>11</v>
      </c>
      <c r="B16" s="6" t="s">
        <v>71</v>
      </c>
      <c r="C16" s="28">
        <f>SUM('El presenze Fidal CDS'!AG15)</f>
        <v>20</v>
      </c>
      <c r="D16" s="38">
        <f>SUM('El presenze Fidal CDS'!AF15)</f>
        <v>2</v>
      </c>
      <c r="E16" s="29">
        <f>SUM('El presenze Fidal'!Z15)</f>
        <v>0</v>
      </c>
      <c r="F16" s="38">
        <f>SUM('El presenze Fidal'!Y15)</f>
        <v>0</v>
      </c>
      <c r="G16" s="30">
        <f>SUM('El presenze Camp Hinterland'!AN15)</f>
        <v>6</v>
      </c>
      <c r="H16" s="38">
        <f>SUM('El presenze Camp Hinterland'!AM15)</f>
        <v>3</v>
      </c>
      <c r="I16" s="47"/>
      <c r="J16" s="56">
        <f>SUM('El presenze Fidal CDS'!AF15,'El presenze Fidal'!Y15,'El presenze Camp Hinterland'!AM15)</f>
        <v>5</v>
      </c>
      <c r="K16" s="58">
        <f>SUM('El presenze Fidal CDS'!AG15,'El presenze Fidal'!Z15,'El presenze Camp Hinterland'!AN15)</f>
        <v>26</v>
      </c>
    </row>
    <row r="17" spans="1:11" ht="21" thickBot="1">
      <c r="A17" s="2">
        <v>12</v>
      </c>
      <c r="B17" s="6" t="s">
        <v>6</v>
      </c>
      <c r="C17" s="28">
        <f>SUM('El presenze Fidal CDS'!AG16)</f>
        <v>0</v>
      </c>
      <c r="D17" s="38">
        <f>SUM('El presenze Fidal CDS'!AF16)</f>
        <v>0</v>
      </c>
      <c r="E17" s="29">
        <f>SUM('El presenze Fidal'!Z16)</f>
        <v>0</v>
      </c>
      <c r="F17" s="38">
        <f>SUM('El presenze Fidal'!Y16)</f>
        <v>0</v>
      </c>
      <c r="G17" s="30">
        <f>SUM('El presenze Camp Hinterland'!AN16)</f>
        <v>2</v>
      </c>
      <c r="H17" s="38">
        <f>SUM('El presenze Camp Hinterland'!AM16)</f>
        <v>1</v>
      </c>
      <c r="I17" s="47"/>
      <c r="J17" s="56">
        <f>SUM('El presenze Fidal CDS'!AF16,'El presenze Fidal'!Y16,'El presenze Camp Hinterland'!AM16)</f>
        <v>1</v>
      </c>
      <c r="K17" s="58">
        <f>SUM('El presenze Fidal CDS'!AG16,'El presenze Fidal'!Z16,'El presenze Camp Hinterland'!AN16)</f>
        <v>2</v>
      </c>
    </row>
    <row r="18" spans="1:11" ht="21" thickBot="1">
      <c r="A18" s="2">
        <v>13</v>
      </c>
      <c r="B18" s="6" t="s">
        <v>7</v>
      </c>
      <c r="C18" s="28">
        <f>SUM('El presenze Fidal CDS'!AG17)</f>
        <v>30</v>
      </c>
      <c r="D18" s="38">
        <f>SUM('El presenze Fidal CDS'!AF17)</f>
        <v>3</v>
      </c>
      <c r="E18" s="29">
        <f>SUM('El presenze Fidal'!Z17)</f>
        <v>0</v>
      </c>
      <c r="F18" s="38">
        <f>SUM('El presenze Fidal'!Y17)</f>
        <v>0</v>
      </c>
      <c r="G18" s="30">
        <f>SUM('El presenze Camp Hinterland'!AN17)</f>
        <v>2</v>
      </c>
      <c r="H18" s="38">
        <f>SUM('El presenze Camp Hinterland'!AM17)</f>
        <v>1</v>
      </c>
      <c r="I18" s="47"/>
      <c r="J18" s="56">
        <f>SUM('El presenze Fidal CDS'!AF17,'El presenze Fidal'!Y17,'El presenze Camp Hinterland'!AM17)</f>
        <v>4</v>
      </c>
      <c r="K18" s="58">
        <f>SUM('El presenze Fidal CDS'!AG17,'El presenze Fidal'!Z17,'El presenze Camp Hinterland'!AN17)</f>
        <v>32</v>
      </c>
    </row>
    <row r="19" spans="1:11" ht="21" thickBot="1">
      <c r="A19" s="2">
        <v>14</v>
      </c>
      <c r="B19" s="6" t="s">
        <v>77</v>
      </c>
      <c r="C19" s="28">
        <f>SUM('El presenze Fidal CDS'!AG18)</f>
        <v>2</v>
      </c>
      <c r="D19" s="38">
        <f>SUM('El presenze Fidal CDS'!AF18)</f>
        <v>1</v>
      </c>
      <c r="E19" s="29">
        <f>SUM('El presenze Fidal'!Z18)</f>
        <v>0</v>
      </c>
      <c r="F19" s="38">
        <f>SUM('El presenze Fidal'!Y18)</f>
        <v>0</v>
      </c>
      <c r="G19" s="30">
        <f>SUM('El presenze Camp Hinterland'!AN18)</f>
        <v>4</v>
      </c>
      <c r="H19" s="38">
        <f>SUM('El presenze Camp Hinterland'!AM18)</f>
        <v>2</v>
      </c>
      <c r="I19" s="47"/>
      <c r="J19" s="56">
        <f>SUM('El presenze Fidal CDS'!AF18,'El presenze Fidal'!Y18,'El presenze Camp Hinterland'!AM18)</f>
        <v>3</v>
      </c>
      <c r="K19" s="58">
        <f>SUM('El presenze Fidal CDS'!AG18,'El presenze Fidal'!Z18,'El presenze Camp Hinterland'!AN18)</f>
        <v>6</v>
      </c>
    </row>
    <row r="20" spans="1:11" ht="21" thickBot="1">
      <c r="A20" s="2">
        <v>15</v>
      </c>
      <c r="B20" s="6" t="s">
        <v>8</v>
      </c>
      <c r="C20" s="28">
        <f>SUM('El presenze Fidal CDS'!AG19)</f>
        <v>78</v>
      </c>
      <c r="D20" s="38">
        <f>SUM('El presenze Fidal CDS'!AF19)</f>
        <v>9</v>
      </c>
      <c r="E20" s="29">
        <f>SUM('El presenze Fidal'!Z19)</f>
        <v>2</v>
      </c>
      <c r="F20" s="38">
        <f>SUM('El presenze Fidal'!Y19)</f>
        <v>1</v>
      </c>
      <c r="G20" s="30">
        <f>SUM('El presenze Camp Hinterland'!AN19)</f>
        <v>50</v>
      </c>
      <c r="H20" s="38">
        <f>SUM('El presenze Camp Hinterland'!AM19)</f>
        <v>24</v>
      </c>
      <c r="I20" s="47"/>
      <c r="J20" s="56">
        <f>SUM('El presenze Fidal CDS'!AF19,'El presenze Fidal'!Y19,'El presenze Camp Hinterland'!AM19)</f>
        <v>34</v>
      </c>
      <c r="K20" s="58">
        <f>SUM('El presenze Fidal CDS'!AG19,'El presenze Fidal'!Z19,'El presenze Camp Hinterland'!AN19)</f>
        <v>130</v>
      </c>
    </row>
    <row r="21" spans="1:11" ht="21" thickBot="1">
      <c r="A21" s="2">
        <v>16</v>
      </c>
      <c r="B21" s="6" t="s">
        <v>9</v>
      </c>
      <c r="C21" s="28">
        <f>SUM('El presenze Fidal CDS'!AG20)</f>
        <v>86</v>
      </c>
      <c r="D21" s="38">
        <f>SUM('El presenze Fidal CDS'!AF20)</f>
        <v>9</v>
      </c>
      <c r="E21" s="29">
        <f>SUM('El presenze Fidal'!Z20)</f>
        <v>0</v>
      </c>
      <c r="F21" s="38">
        <f>SUM('El presenze Fidal'!Y20)</f>
        <v>0</v>
      </c>
      <c r="G21" s="30">
        <f>SUM('El presenze Camp Hinterland'!AN20)</f>
        <v>20</v>
      </c>
      <c r="H21" s="38">
        <f>SUM('El presenze Camp Hinterland'!AM20)</f>
        <v>10</v>
      </c>
      <c r="I21" s="47"/>
      <c r="J21" s="56">
        <f>SUM('El presenze Fidal CDS'!AF20,'El presenze Fidal'!Y20,'El presenze Camp Hinterland'!AM20)</f>
        <v>19</v>
      </c>
      <c r="K21" s="58">
        <f>SUM('El presenze Fidal CDS'!AG20,'El presenze Fidal'!Z20,'El presenze Camp Hinterland'!AN20)</f>
        <v>106</v>
      </c>
    </row>
    <row r="22" spans="1:11" ht="21" thickBot="1">
      <c r="A22" s="2">
        <v>17</v>
      </c>
      <c r="B22" s="6" t="s">
        <v>10</v>
      </c>
      <c r="C22" s="28">
        <f>SUM('El presenze Fidal CDS'!AG21)</f>
        <v>80</v>
      </c>
      <c r="D22" s="38">
        <f>SUM('El presenze Fidal CDS'!AF21)</f>
        <v>8</v>
      </c>
      <c r="E22" s="29">
        <f>SUM('El presenze Fidal'!Z21)</f>
        <v>0</v>
      </c>
      <c r="F22" s="38">
        <f>SUM('El presenze Fidal'!Y21)</f>
        <v>0</v>
      </c>
      <c r="G22" s="30">
        <f>SUM('El presenze Camp Hinterland'!AN21)</f>
        <v>20</v>
      </c>
      <c r="H22" s="38">
        <f>SUM('El presenze Camp Hinterland'!AM21)</f>
        <v>10</v>
      </c>
      <c r="I22" s="47"/>
      <c r="J22" s="56">
        <f>SUM('El presenze Fidal CDS'!AF21,'El presenze Fidal'!Y21,'El presenze Camp Hinterland'!AM21)</f>
        <v>18</v>
      </c>
      <c r="K22" s="58">
        <f>SUM('El presenze Fidal CDS'!AG21,'El presenze Fidal'!Z21,'El presenze Camp Hinterland'!AN21)</f>
        <v>100</v>
      </c>
    </row>
    <row r="23" spans="1:11" ht="21" thickBot="1">
      <c r="A23" s="2">
        <v>18</v>
      </c>
      <c r="B23" s="6" t="s">
        <v>11</v>
      </c>
      <c r="C23" s="28">
        <f>SUM('El presenze Fidal CDS'!AG22)</f>
        <v>58</v>
      </c>
      <c r="D23" s="38">
        <f>SUM('El presenze Fidal CDS'!AF22)</f>
        <v>7</v>
      </c>
      <c r="E23" s="29">
        <f>SUM('El presenze Fidal'!Z22)</f>
        <v>0</v>
      </c>
      <c r="F23" s="38">
        <f>SUM('El presenze Fidal'!Y22)</f>
        <v>0</v>
      </c>
      <c r="G23" s="30">
        <f>SUM('El presenze Camp Hinterland'!AN22)</f>
        <v>22</v>
      </c>
      <c r="H23" s="38">
        <f>SUM('El presenze Camp Hinterland'!AM22)</f>
        <v>11</v>
      </c>
      <c r="I23" s="47"/>
      <c r="J23" s="56">
        <f>SUM('El presenze Fidal CDS'!AF22,'El presenze Fidal'!Y22,'El presenze Camp Hinterland'!AM22)</f>
        <v>18</v>
      </c>
      <c r="K23" s="58">
        <f>SUM('El presenze Fidal CDS'!AG22,'El presenze Fidal'!Z22,'El presenze Camp Hinterland'!AN22)</f>
        <v>80</v>
      </c>
    </row>
    <row r="24" spans="1:11" ht="21" thickBot="1">
      <c r="A24" s="2">
        <v>19</v>
      </c>
      <c r="B24" s="6" t="s">
        <v>12</v>
      </c>
      <c r="C24" s="28">
        <f>SUM('El presenze Fidal CDS'!AG23)</f>
        <v>50</v>
      </c>
      <c r="D24" s="38">
        <f>SUM('El presenze Fidal CDS'!AF23)</f>
        <v>5</v>
      </c>
      <c r="E24" s="29">
        <f>SUM('El presenze Fidal'!Z23)</f>
        <v>0</v>
      </c>
      <c r="F24" s="38">
        <f>SUM('El presenze Fidal'!Y23)</f>
        <v>0</v>
      </c>
      <c r="G24" s="30">
        <f>SUM('El presenze Camp Hinterland'!AN23)</f>
        <v>8</v>
      </c>
      <c r="H24" s="38">
        <f>SUM('El presenze Camp Hinterland'!AM23)</f>
        <v>4</v>
      </c>
      <c r="I24" s="47"/>
      <c r="J24" s="56">
        <f>SUM('El presenze Fidal CDS'!AF23,'El presenze Fidal'!Y23,'El presenze Camp Hinterland'!AM23)</f>
        <v>9</v>
      </c>
      <c r="K24" s="58">
        <f>SUM('El presenze Fidal CDS'!AG23,'El presenze Fidal'!Z23,'El presenze Camp Hinterland'!AN23)</f>
        <v>58</v>
      </c>
    </row>
    <row r="25" spans="1:11" ht="21" thickBot="1">
      <c r="A25" s="2">
        <v>20</v>
      </c>
      <c r="B25" s="6" t="s">
        <v>13</v>
      </c>
      <c r="C25" s="28">
        <f>SUM('El presenze Fidal CDS'!AG24)</f>
        <v>60</v>
      </c>
      <c r="D25" s="38">
        <f>SUM('El presenze Fidal CDS'!AF24)</f>
        <v>8</v>
      </c>
      <c r="E25" s="29">
        <f>SUM('El presenze Fidal'!Z24)</f>
        <v>2</v>
      </c>
      <c r="F25" s="38">
        <f>SUM('El presenze Fidal'!Y24)</f>
        <v>1</v>
      </c>
      <c r="G25" s="30">
        <f>SUM('El presenze Camp Hinterland'!AN24)</f>
        <v>16</v>
      </c>
      <c r="H25" s="38">
        <f>SUM('El presenze Camp Hinterland'!AM24)</f>
        <v>8</v>
      </c>
      <c r="I25" s="47"/>
      <c r="J25" s="56">
        <f>SUM('El presenze Fidal CDS'!AF24,'El presenze Fidal'!Y24,'El presenze Camp Hinterland'!AM24)</f>
        <v>17</v>
      </c>
      <c r="K25" s="58">
        <f>SUM('El presenze Fidal CDS'!AG24,'El presenze Fidal'!Z24,'El presenze Camp Hinterland'!AN24)</f>
        <v>78</v>
      </c>
    </row>
    <row r="26" spans="1:11" ht="21" thickBot="1">
      <c r="A26" s="2">
        <v>21</v>
      </c>
      <c r="B26" s="6" t="s">
        <v>14</v>
      </c>
      <c r="C26" s="28">
        <f>SUM('El presenze Fidal CDS'!AG25)</f>
        <v>58</v>
      </c>
      <c r="D26" s="38">
        <f>SUM('El presenze Fidal CDS'!AF25)</f>
        <v>7</v>
      </c>
      <c r="E26" s="29">
        <f>SUM('El presenze Fidal'!Z25)</f>
        <v>2</v>
      </c>
      <c r="F26" s="38">
        <f>SUM('El presenze Fidal'!Y25)</f>
        <v>1</v>
      </c>
      <c r="G26" s="30">
        <f>SUM('El presenze Camp Hinterland'!AN25)</f>
        <v>20</v>
      </c>
      <c r="H26" s="38">
        <f>SUM('El presenze Camp Hinterland'!AM25)</f>
        <v>10</v>
      </c>
      <c r="I26" s="47"/>
      <c r="J26" s="56">
        <f>SUM('El presenze Fidal CDS'!AF25,'El presenze Fidal'!Y25,'El presenze Camp Hinterland'!AM25)</f>
        <v>18</v>
      </c>
      <c r="K26" s="58">
        <f>SUM('El presenze Fidal CDS'!AG25,'El presenze Fidal'!Z25,'El presenze Camp Hinterland'!AN25)</f>
        <v>80</v>
      </c>
    </row>
    <row r="27" spans="1:11" ht="21" thickBot="1">
      <c r="A27" s="2">
        <v>22</v>
      </c>
      <c r="B27" s="6" t="s">
        <v>15</v>
      </c>
      <c r="C27" s="28">
        <f>SUM('El presenze Fidal CDS'!AG26)</f>
        <v>76</v>
      </c>
      <c r="D27" s="38">
        <f>SUM('El presenze Fidal CDS'!AF26)</f>
        <v>8</v>
      </c>
      <c r="E27" s="29">
        <f>SUM('El presenze Fidal'!Z26)</f>
        <v>0</v>
      </c>
      <c r="F27" s="38">
        <f>SUM('El presenze Fidal'!Y26)</f>
        <v>0</v>
      </c>
      <c r="G27" s="30">
        <f>SUM('El presenze Camp Hinterland'!AN26)</f>
        <v>58</v>
      </c>
      <c r="H27" s="38">
        <f>SUM('El presenze Camp Hinterland'!AM26)</f>
        <v>27</v>
      </c>
      <c r="I27" s="47"/>
      <c r="J27" s="56">
        <f>SUM('El presenze Fidal CDS'!AF26,'El presenze Fidal'!Y26,'El presenze Camp Hinterland'!AM26)</f>
        <v>35</v>
      </c>
      <c r="K27" s="58">
        <f>SUM('El presenze Fidal CDS'!AG26,'El presenze Fidal'!Z26,'El presenze Camp Hinterland'!AN26)</f>
        <v>134</v>
      </c>
    </row>
    <row r="28" spans="1:11" ht="21" thickBot="1">
      <c r="A28" s="2">
        <v>23</v>
      </c>
      <c r="B28" s="6" t="s">
        <v>16</v>
      </c>
      <c r="C28" s="28">
        <f>SUM('El presenze Fidal CDS'!AG27)</f>
        <v>0</v>
      </c>
      <c r="D28" s="38">
        <f>SUM('El presenze Fidal CDS'!AF27)</f>
        <v>0</v>
      </c>
      <c r="E28" s="29">
        <f>SUM('El presenze Fidal'!Z27)</f>
        <v>0</v>
      </c>
      <c r="F28" s="38">
        <f>SUM('El presenze Fidal'!Y27)</f>
        <v>0</v>
      </c>
      <c r="G28" s="30">
        <f>SUM('El presenze Camp Hinterland'!AN27)</f>
        <v>2</v>
      </c>
      <c r="H28" s="38">
        <f>SUM('El presenze Camp Hinterland'!AM27)</f>
        <v>1</v>
      </c>
      <c r="I28" s="47"/>
      <c r="J28" s="56">
        <f>SUM('El presenze Fidal CDS'!AF27,'El presenze Fidal'!Y27,'El presenze Camp Hinterland'!AM27)</f>
        <v>1</v>
      </c>
      <c r="K28" s="58">
        <f>SUM('El presenze Fidal CDS'!AG27,'El presenze Fidal'!Z27,'El presenze Camp Hinterland'!AN27)</f>
        <v>2</v>
      </c>
    </row>
    <row r="29" spans="1:11" ht="21" thickBot="1">
      <c r="A29" s="2">
        <v>24</v>
      </c>
      <c r="B29" s="6" t="s">
        <v>17</v>
      </c>
      <c r="C29" s="28">
        <f>SUM('El presenze Fidal CDS'!AG28)</f>
        <v>88</v>
      </c>
      <c r="D29" s="38">
        <f>SUM('El presenze Fidal CDS'!AF28)</f>
        <v>10</v>
      </c>
      <c r="E29" s="29">
        <f>SUM('El presenze Fidal'!Z28)</f>
        <v>0</v>
      </c>
      <c r="F29" s="38">
        <f>SUM('El presenze Fidal'!Y28)</f>
        <v>0</v>
      </c>
      <c r="G29" s="30">
        <f>SUM('El presenze Camp Hinterland'!AN28)</f>
        <v>36</v>
      </c>
      <c r="H29" s="38">
        <f>SUM('El presenze Camp Hinterland'!AM28)</f>
        <v>17</v>
      </c>
      <c r="I29" s="47"/>
      <c r="J29" s="56">
        <f>SUM('El presenze Fidal CDS'!AF28,'El presenze Fidal'!Y28,'El presenze Camp Hinterland'!AM28)</f>
        <v>27</v>
      </c>
      <c r="K29" s="58">
        <f>SUM('El presenze Fidal CDS'!AG28,'El presenze Fidal'!Z28,'El presenze Camp Hinterland'!AN28)</f>
        <v>124</v>
      </c>
    </row>
    <row r="30" spans="1:11" ht="21" thickBot="1">
      <c r="A30" s="2">
        <v>25</v>
      </c>
      <c r="B30" s="6" t="s">
        <v>18</v>
      </c>
      <c r="C30" s="28">
        <f>SUM('El presenze Fidal CDS'!AG29)</f>
        <v>64</v>
      </c>
      <c r="D30" s="38">
        <f>SUM('El presenze Fidal CDS'!AF29)</f>
        <v>7</v>
      </c>
      <c r="E30" s="29">
        <f>SUM('El presenze Fidal'!Z29)</f>
        <v>0</v>
      </c>
      <c r="F30" s="38">
        <f>SUM('El presenze Fidal'!Y29)</f>
        <v>0</v>
      </c>
      <c r="G30" s="30">
        <f>SUM('El presenze Camp Hinterland'!AN29)</f>
        <v>0</v>
      </c>
      <c r="H30" s="38">
        <f>SUM('El presenze Camp Hinterland'!AM29)</f>
        <v>0</v>
      </c>
      <c r="I30" s="47"/>
      <c r="J30" s="56">
        <f>SUM('El presenze Fidal CDS'!AF29,'El presenze Fidal'!Y29,'El presenze Camp Hinterland'!AM29)</f>
        <v>7</v>
      </c>
      <c r="K30" s="58">
        <f>SUM('El presenze Fidal CDS'!AG29,'El presenze Fidal'!Z29,'El presenze Camp Hinterland'!AN29)</f>
        <v>64</v>
      </c>
    </row>
    <row r="31" spans="1:11" ht="21" thickBot="1">
      <c r="A31" s="2">
        <v>26</v>
      </c>
      <c r="B31" s="6" t="s">
        <v>19</v>
      </c>
      <c r="C31" s="28">
        <f>SUM('El presenze Fidal CDS'!AG30)</f>
        <v>66</v>
      </c>
      <c r="D31" s="38">
        <f>SUM('El presenze Fidal CDS'!AF30)</f>
        <v>7</v>
      </c>
      <c r="E31" s="29">
        <f>SUM('El presenze Fidal'!Z30)</f>
        <v>2</v>
      </c>
      <c r="F31" s="38">
        <f>SUM('El presenze Fidal'!Y30)</f>
        <v>1</v>
      </c>
      <c r="G31" s="30">
        <f>SUM('El presenze Camp Hinterland'!AN30)</f>
        <v>0</v>
      </c>
      <c r="H31" s="38">
        <f>SUM('El presenze Camp Hinterland'!AM30)</f>
        <v>0</v>
      </c>
      <c r="I31" s="47"/>
      <c r="J31" s="56">
        <f>SUM('El presenze Fidal CDS'!AF30,'El presenze Fidal'!Y30,'El presenze Camp Hinterland'!AM30)</f>
        <v>8</v>
      </c>
      <c r="K31" s="58">
        <f>SUM('El presenze Fidal CDS'!AG30,'El presenze Fidal'!Z30,'El presenze Camp Hinterland'!AN30)</f>
        <v>68</v>
      </c>
    </row>
    <row r="32" spans="1:11" ht="21" thickBot="1">
      <c r="A32" s="2">
        <v>27</v>
      </c>
      <c r="B32" s="6" t="s">
        <v>20</v>
      </c>
      <c r="C32" s="28">
        <f>SUM('El presenze Fidal CDS'!AG31)</f>
        <v>40</v>
      </c>
      <c r="D32" s="38">
        <f>SUM('El presenze Fidal CDS'!AF31)</f>
        <v>4</v>
      </c>
      <c r="E32" s="29">
        <f>SUM('El presenze Fidal'!Z31)</f>
        <v>0</v>
      </c>
      <c r="F32" s="38">
        <f>SUM('El presenze Fidal'!Y31)</f>
        <v>0</v>
      </c>
      <c r="G32" s="30">
        <f>SUM('El presenze Camp Hinterland'!AN31)</f>
        <v>14</v>
      </c>
      <c r="H32" s="38">
        <f>SUM('El presenze Camp Hinterland'!AM31)</f>
        <v>7</v>
      </c>
      <c r="I32" s="47"/>
      <c r="J32" s="56">
        <f>SUM('El presenze Fidal CDS'!AF31,'El presenze Fidal'!Y31,'El presenze Camp Hinterland'!AM31)</f>
        <v>11</v>
      </c>
      <c r="K32" s="58">
        <f>SUM('El presenze Fidal CDS'!AG31,'El presenze Fidal'!Z31,'El presenze Camp Hinterland'!AN31)</f>
        <v>54</v>
      </c>
    </row>
    <row r="33" spans="1:11" ht="21" thickBot="1">
      <c r="A33" s="2">
        <v>28</v>
      </c>
      <c r="B33" s="6" t="s">
        <v>104</v>
      </c>
      <c r="C33" s="28">
        <f>SUM('El presenze Fidal CDS'!AG32)</f>
        <v>98</v>
      </c>
      <c r="D33" s="38">
        <f>SUM('El presenze Fidal CDS'!AF32)</f>
        <v>11</v>
      </c>
      <c r="E33" s="29">
        <f>SUM('El presenze Fidal'!Z32)</f>
        <v>2</v>
      </c>
      <c r="F33" s="38">
        <f>SUM('El presenze Fidal'!Y32)</f>
        <v>1</v>
      </c>
      <c r="G33" s="30">
        <f>SUM('El presenze Camp Hinterland'!AN32)</f>
        <v>22</v>
      </c>
      <c r="H33" s="38">
        <f>SUM('El presenze Camp Hinterland'!AM32)</f>
        <v>11</v>
      </c>
      <c r="I33" s="47"/>
      <c r="J33" s="56">
        <f>SUM('El presenze Fidal CDS'!AF32,'El presenze Fidal'!Y32,'El presenze Camp Hinterland'!AM32)</f>
        <v>23</v>
      </c>
      <c r="K33" s="58">
        <f>SUM('El presenze Fidal CDS'!AG32,'El presenze Fidal'!Z32,'El presenze Camp Hinterland'!AN32)</f>
        <v>122</v>
      </c>
    </row>
    <row r="34" spans="1:11" ht="21" thickBot="1">
      <c r="A34" s="2">
        <v>29</v>
      </c>
      <c r="B34" s="6" t="s">
        <v>78</v>
      </c>
      <c r="C34" s="28">
        <f>SUM('El presenze Fidal CDS'!AG33)</f>
        <v>58</v>
      </c>
      <c r="D34" s="38">
        <f>SUM('El presenze Fidal CDS'!AF33)</f>
        <v>7</v>
      </c>
      <c r="E34" s="29">
        <f>SUM('El presenze Fidal'!Z33)</f>
        <v>0</v>
      </c>
      <c r="F34" s="38">
        <f>SUM('El presenze Fidal'!Y33)</f>
        <v>0</v>
      </c>
      <c r="G34" s="30">
        <f>SUM('El presenze Camp Hinterland'!AN33)</f>
        <v>20</v>
      </c>
      <c r="H34" s="38">
        <f>SUM('El presenze Camp Hinterland'!AM33)</f>
        <v>10</v>
      </c>
      <c r="I34" s="47"/>
      <c r="J34" s="56">
        <f>SUM('El presenze Fidal CDS'!AF33,'El presenze Fidal'!Y33,'El presenze Camp Hinterland'!AM33)</f>
        <v>17</v>
      </c>
      <c r="K34" s="58">
        <f>SUM('El presenze Fidal CDS'!AG33,'El presenze Fidal'!Z33,'El presenze Camp Hinterland'!AN33)</f>
        <v>78</v>
      </c>
    </row>
    <row r="35" spans="1:11" ht="21" thickBot="1">
      <c r="A35" s="2">
        <v>30</v>
      </c>
      <c r="B35" s="6" t="s">
        <v>79</v>
      </c>
      <c r="C35" s="28">
        <f>SUM('El presenze Fidal CDS'!AG34)</f>
        <v>56</v>
      </c>
      <c r="D35" s="38">
        <f>SUM('El presenze Fidal CDS'!AF34)</f>
        <v>6</v>
      </c>
      <c r="E35" s="29">
        <f>SUM('El presenze Fidal'!Z34)</f>
        <v>0</v>
      </c>
      <c r="F35" s="38">
        <f>SUM('El presenze Fidal'!Y34)</f>
        <v>0</v>
      </c>
      <c r="G35" s="30">
        <f>SUM('El presenze Camp Hinterland'!AN34)</f>
        <v>24</v>
      </c>
      <c r="H35" s="38">
        <f>SUM('El presenze Camp Hinterland'!AM34)</f>
        <v>12</v>
      </c>
      <c r="I35" s="47"/>
      <c r="J35" s="56">
        <f>SUM('El presenze Fidal CDS'!AF34,'El presenze Fidal'!Y34,'El presenze Camp Hinterland'!AM34)</f>
        <v>18</v>
      </c>
      <c r="K35" s="58">
        <f>SUM('El presenze Fidal CDS'!AG34,'El presenze Fidal'!Z34,'El presenze Camp Hinterland'!AN34)</f>
        <v>80</v>
      </c>
    </row>
    <row r="36" spans="1:11" ht="21" thickBot="1">
      <c r="A36" s="2">
        <v>31</v>
      </c>
      <c r="B36" s="6" t="s">
        <v>101</v>
      </c>
      <c r="C36" s="28">
        <f>SUM('El presenze Fidal CDS'!AG35)</f>
        <v>40</v>
      </c>
      <c r="D36" s="38">
        <f>SUM('El presenze Fidal CDS'!AF35)</f>
        <v>4</v>
      </c>
      <c r="E36" s="29">
        <f>SUM('El presenze Fidal'!Z35)</f>
        <v>2</v>
      </c>
      <c r="F36" s="38">
        <f>SUM('El presenze Fidal'!Y35)</f>
        <v>1</v>
      </c>
      <c r="G36" s="30">
        <f>SUM('El presenze Camp Hinterland'!AN35)</f>
        <v>12</v>
      </c>
      <c r="H36" s="38">
        <f>SUM('El presenze Camp Hinterland'!AM35)</f>
        <v>6</v>
      </c>
      <c r="I36" s="47"/>
      <c r="J36" s="56">
        <f>SUM('El presenze Fidal CDS'!AF35,'El presenze Fidal'!Y35,'El presenze Camp Hinterland'!AM35)</f>
        <v>11</v>
      </c>
      <c r="K36" s="58">
        <f>SUM('El presenze Fidal CDS'!AG35,'El presenze Fidal'!Z35,'El presenze Camp Hinterland'!AN35)</f>
        <v>54</v>
      </c>
    </row>
    <row r="37" spans="1:11" ht="21" thickBot="1">
      <c r="A37" s="2">
        <v>32</v>
      </c>
      <c r="B37" s="6" t="s">
        <v>21</v>
      </c>
      <c r="C37" s="28">
        <f>SUM('El presenze Fidal CDS'!AG36)</f>
        <v>48</v>
      </c>
      <c r="D37" s="38">
        <f>SUM('El presenze Fidal CDS'!AF36)</f>
        <v>6</v>
      </c>
      <c r="E37" s="29">
        <f>SUM('El presenze Fidal'!Z36)</f>
        <v>0</v>
      </c>
      <c r="F37" s="38">
        <f>SUM('El presenze Fidal'!Y36)</f>
        <v>0</v>
      </c>
      <c r="G37" s="30">
        <f>SUM('El presenze Camp Hinterland'!AN36)</f>
        <v>4</v>
      </c>
      <c r="H37" s="38">
        <f>SUM('El presenze Camp Hinterland'!AM36)</f>
        <v>2</v>
      </c>
      <c r="I37" s="47"/>
      <c r="J37" s="56">
        <f>SUM('El presenze Fidal CDS'!AF36,'El presenze Fidal'!Y36,'El presenze Camp Hinterland'!AM36)</f>
        <v>8</v>
      </c>
      <c r="K37" s="58">
        <f>SUM('El presenze Fidal CDS'!AG36,'El presenze Fidal'!Z36,'El presenze Camp Hinterland'!AN36)</f>
        <v>52</v>
      </c>
    </row>
    <row r="38" spans="1:11" ht="21" thickBot="1">
      <c r="A38" s="2">
        <v>33</v>
      </c>
      <c r="B38" s="6" t="s">
        <v>22</v>
      </c>
      <c r="C38" s="28">
        <f>SUM('El presenze Fidal CDS'!AG37)</f>
        <v>106</v>
      </c>
      <c r="D38" s="38">
        <f>SUM('El presenze Fidal CDS'!AF37)</f>
        <v>14</v>
      </c>
      <c r="E38" s="29">
        <f>SUM('El presenze Fidal'!Z37)</f>
        <v>0</v>
      </c>
      <c r="F38" s="38">
        <f>SUM('El presenze Fidal'!Y37)</f>
        <v>0</v>
      </c>
      <c r="G38" s="30">
        <f>SUM('El presenze Camp Hinterland'!AN37)</f>
        <v>46</v>
      </c>
      <c r="H38" s="38">
        <f>SUM('El presenze Camp Hinterland'!AM37)</f>
        <v>22</v>
      </c>
      <c r="I38" s="47"/>
      <c r="J38" s="56">
        <f>SUM('El presenze Fidal CDS'!AF37,'El presenze Fidal'!Y37,'El presenze Camp Hinterland'!AM37)</f>
        <v>36</v>
      </c>
      <c r="K38" s="58">
        <f>SUM('El presenze Fidal CDS'!AG37,'El presenze Fidal'!Z37,'El presenze Camp Hinterland'!AN37)</f>
        <v>152</v>
      </c>
    </row>
    <row r="39" spans="1:11" ht="21" thickBot="1">
      <c r="A39" s="2">
        <v>34</v>
      </c>
      <c r="B39" s="6" t="s">
        <v>105</v>
      </c>
      <c r="C39" s="28">
        <f>SUM('El presenze Fidal CDS'!AG38)</f>
        <v>38</v>
      </c>
      <c r="D39" s="38">
        <f>SUM('El presenze Fidal CDS'!AF38)</f>
        <v>5</v>
      </c>
      <c r="E39" s="29">
        <f>SUM('El presenze Fidal'!Z38)</f>
        <v>0</v>
      </c>
      <c r="F39" s="38">
        <f>SUM('El presenze Fidal'!Y38)</f>
        <v>0</v>
      </c>
      <c r="G39" s="30">
        <f>SUM('El presenze Camp Hinterland'!AN38)</f>
        <v>24</v>
      </c>
      <c r="H39" s="38">
        <f>SUM('El presenze Camp Hinterland'!AM38)</f>
        <v>12</v>
      </c>
      <c r="I39" s="47"/>
      <c r="J39" s="56">
        <f>SUM('El presenze Fidal CDS'!AF38,'El presenze Fidal'!Y38,'El presenze Camp Hinterland'!AM38)</f>
        <v>17</v>
      </c>
      <c r="K39" s="58">
        <f>SUM('El presenze Fidal CDS'!AG38,'El presenze Fidal'!Z38,'El presenze Camp Hinterland'!AN38)</f>
        <v>62</v>
      </c>
    </row>
    <row r="40" spans="1:11" ht="21" thickBot="1">
      <c r="A40" s="2">
        <v>35</v>
      </c>
      <c r="B40" s="6" t="s">
        <v>103</v>
      </c>
      <c r="C40" s="28">
        <f>SUM('El presenze Fidal CDS'!AG39)</f>
        <v>54</v>
      </c>
      <c r="D40" s="38">
        <f>SUM('El presenze Fidal CDS'!AF39)</f>
        <v>8</v>
      </c>
      <c r="E40" s="29">
        <f>SUM('El presenze Fidal'!Z39)</f>
        <v>2</v>
      </c>
      <c r="F40" s="38">
        <f>SUM('El presenze Fidal'!Y39)</f>
        <v>1</v>
      </c>
      <c r="G40" s="30">
        <f>SUM('El presenze Camp Hinterland'!AN39)</f>
        <v>8</v>
      </c>
      <c r="H40" s="38">
        <f>SUM('El presenze Camp Hinterland'!AM39)</f>
        <v>4</v>
      </c>
      <c r="I40" s="47"/>
      <c r="J40" s="56">
        <f>SUM('El presenze Fidal CDS'!AF39,'El presenze Fidal'!Y39,'El presenze Camp Hinterland'!AM39)</f>
        <v>13</v>
      </c>
      <c r="K40" s="58">
        <f>SUM('El presenze Fidal CDS'!AG39,'El presenze Fidal'!Z39,'El presenze Camp Hinterland'!AN39)</f>
        <v>64</v>
      </c>
    </row>
    <row r="41" spans="1:11" ht="21" thickBot="1">
      <c r="A41" s="2">
        <v>36</v>
      </c>
      <c r="B41" s="6" t="s">
        <v>23</v>
      </c>
      <c r="C41" s="28">
        <f>SUM('El presenze Fidal CDS'!AG40)</f>
        <v>98</v>
      </c>
      <c r="D41" s="38">
        <f>SUM('El presenze Fidal CDS'!AF40)</f>
        <v>12</v>
      </c>
      <c r="E41" s="29">
        <f>SUM('El presenze Fidal'!Z40)</f>
        <v>2</v>
      </c>
      <c r="F41" s="38">
        <f>SUM('El presenze Fidal'!Y40)</f>
        <v>1</v>
      </c>
      <c r="G41" s="30">
        <f>SUM('El presenze Camp Hinterland'!AN40)</f>
        <v>24</v>
      </c>
      <c r="H41" s="38">
        <f>SUM('El presenze Camp Hinterland'!AM40)</f>
        <v>12</v>
      </c>
      <c r="I41" s="47"/>
      <c r="J41" s="56">
        <f>SUM('El presenze Fidal CDS'!AF40,'El presenze Fidal'!Y40,'El presenze Camp Hinterland'!AM40)</f>
        <v>25</v>
      </c>
      <c r="K41" s="58">
        <f>SUM('El presenze Fidal CDS'!AG40,'El presenze Fidal'!Z40,'El presenze Camp Hinterland'!AN40)</f>
        <v>124</v>
      </c>
    </row>
    <row r="42" spans="1:11" ht="21" thickBot="1">
      <c r="A42" s="2">
        <v>37</v>
      </c>
      <c r="B42" s="6" t="s">
        <v>24</v>
      </c>
      <c r="C42" s="28">
        <f>SUM('El presenze Fidal CDS'!AG41)</f>
        <v>10</v>
      </c>
      <c r="D42" s="38">
        <f>SUM('El presenze Fidal CDS'!AF41)</f>
        <v>1</v>
      </c>
      <c r="E42" s="29">
        <f>SUM('El presenze Fidal'!Z41)</f>
        <v>0</v>
      </c>
      <c r="F42" s="38">
        <f>SUM('El presenze Fidal'!Y41)</f>
        <v>0</v>
      </c>
      <c r="G42" s="30">
        <f>SUM('El presenze Camp Hinterland'!AN41)</f>
        <v>0</v>
      </c>
      <c r="H42" s="38">
        <f>SUM('El presenze Camp Hinterland'!AM41)</f>
        <v>0</v>
      </c>
      <c r="I42" s="47"/>
      <c r="J42" s="56">
        <f>SUM('El presenze Fidal CDS'!AF41,'El presenze Fidal'!Y41,'El presenze Camp Hinterland'!AM41)</f>
        <v>1</v>
      </c>
      <c r="K42" s="58">
        <f>SUM('El presenze Fidal CDS'!AG41,'El presenze Fidal'!Z41,'El presenze Camp Hinterland'!AN41)</f>
        <v>10</v>
      </c>
    </row>
    <row r="43" spans="1:11" ht="21" thickBot="1">
      <c r="A43" s="2">
        <v>38</v>
      </c>
      <c r="B43" s="6" t="s">
        <v>25</v>
      </c>
      <c r="C43" s="28">
        <f>SUM('El presenze Fidal CDS'!AG42)</f>
        <v>98</v>
      </c>
      <c r="D43" s="38">
        <f>SUM('El presenze Fidal CDS'!AF42)</f>
        <v>12</v>
      </c>
      <c r="E43" s="29">
        <f>SUM('El presenze Fidal'!Z42)</f>
        <v>2</v>
      </c>
      <c r="F43" s="38">
        <f>SUM('El presenze Fidal'!Y42)</f>
        <v>1</v>
      </c>
      <c r="G43" s="30">
        <f>SUM('El presenze Camp Hinterland'!AN42)</f>
        <v>48</v>
      </c>
      <c r="H43" s="38">
        <f>SUM('El presenze Camp Hinterland'!AM42)</f>
        <v>23</v>
      </c>
      <c r="I43" s="47"/>
      <c r="J43" s="56">
        <f>SUM('El presenze Fidal CDS'!AF42,'El presenze Fidal'!Y42,'El presenze Camp Hinterland'!AM42)</f>
        <v>36</v>
      </c>
      <c r="K43" s="58">
        <f>SUM('El presenze Fidal CDS'!AG42,'El presenze Fidal'!Z42,'El presenze Camp Hinterland'!AN42)</f>
        <v>148</v>
      </c>
    </row>
    <row r="44" spans="1:11" ht="21" thickBot="1">
      <c r="A44" s="2">
        <v>39</v>
      </c>
      <c r="B44" s="6" t="s">
        <v>80</v>
      </c>
      <c r="C44" s="28">
        <f>SUM('El presenze Fidal CDS'!AG43)</f>
        <v>74</v>
      </c>
      <c r="D44" s="38">
        <f>SUM('El presenze Fidal CDS'!AF43)</f>
        <v>9</v>
      </c>
      <c r="E44" s="29">
        <f>SUM('El presenze Fidal'!Z43)</f>
        <v>0</v>
      </c>
      <c r="F44" s="38">
        <f>SUM('El presenze Fidal'!Y43)</f>
        <v>0</v>
      </c>
      <c r="G44" s="30">
        <f>SUM('El presenze Camp Hinterland'!AN43)</f>
        <v>22</v>
      </c>
      <c r="H44" s="38">
        <f>SUM('El presenze Camp Hinterland'!AM43)</f>
        <v>11</v>
      </c>
      <c r="I44" s="47"/>
      <c r="J44" s="56">
        <f>SUM('El presenze Fidal CDS'!AF43,'El presenze Fidal'!Y43,'El presenze Camp Hinterland'!AM43)</f>
        <v>20</v>
      </c>
      <c r="K44" s="58">
        <f>SUM('El presenze Fidal CDS'!AG43,'El presenze Fidal'!Z43,'El presenze Camp Hinterland'!AN43)</f>
        <v>96</v>
      </c>
    </row>
    <row r="45" spans="1:11" ht="21" thickBot="1">
      <c r="A45" s="2">
        <v>40</v>
      </c>
      <c r="B45" s="6" t="s">
        <v>81</v>
      </c>
      <c r="C45" s="28">
        <f>SUM('El presenze Fidal CDS'!AG44)</f>
        <v>82</v>
      </c>
      <c r="D45" s="38">
        <f>SUM('El presenze Fidal CDS'!AF44)</f>
        <v>9</v>
      </c>
      <c r="E45" s="29">
        <f>SUM('El presenze Fidal'!Z44)</f>
        <v>0</v>
      </c>
      <c r="F45" s="38">
        <f>SUM('El presenze Fidal'!Y44)</f>
        <v>0</v>
      </c>
      <c r="G45" s="30">
        <f>SUM('El presenze Camp Hinterland'!AN44)</f>
        <v>30</v>
      </c>
      <c r="H45" s="38">
        <f>SUM('El presenze Camp Hinterland'!AM44)</f>
        <v>15</v>
      </c>
      <c r="I45" s="47"/>
      <c r="J45" s="56">
        <f>SUM('El presenze Fidal CDS'!AF44,'El presenze Fidal'!Y44,'El presenze Camp Hinterland'!AM44)</f>
        <v>24</v>
      </c>
      <c r="K45" s="58">
        <f>SUM('El presenze Fidal CDS'!AG44,'El presenze Fidal'!Z44,'El presenze Camp Hinterland'!AN44)</f>
        <v>112</v>
      </c>
    </row>
    <row r="46" spans="1:11" ht="21" thickBot="1">
      <c r="A46" s="2">
        <v>41</v>
      </c>
      <c r="B46" s="6" t="s">
        <v>26</v>
      </c>
      <c r="C46" s="28">
        <f>SUM('El presenze Fidal CDS'!AG45)</f>
        <v>60</v>
      </c>
      <c r="D46" s="38">
        <f>SUM('El presenze Fidal CDS'!AF45)</f>
        <v>6</v>
      </c>
      <c r="E46" s="29">
        <f>SUM('El presenze Fidal'!Z45)</f>
        <v>0</v>
      </c>
      <c r="F46" s="38">
        <f>SUM('El presenze Fidal'!Y45)</f>
        <v>0</v>
      </c>
      <c r="G46" s="30">
        <f>SUM('El presenze Camp Hinterland'!AN45)</f>
        <v>26</v>
      </c>
      <c r="H46" s="38">
        <f>SUM('El presenze Camp Hinterland'!AM45)</f>
        <v>13</v>
      </c>
      <c r="I46" s="47"/>
      <c r="J46" s="56">
        <f>SUM('El presenze Fidal CDS'!AF45,'El presenze Fidal'!Y45,'El presenze Camp Hinterland'!AM45)</f>
        <v>19</v>
      </c>
      <c r="K46" s="58">
        <f>SUM('El presenze Fidal CDS'!AG45,'El presenze Fidal'!Z45,'El presenze Camp Hinterland'!AN45)</f>
        <v>86</v>
      </c>
    </row>
    <row r="47" spans="1:11" ht="21" thickBot="1">
      <c r="A47" s="2">
        <v>42</v>
      </c>
      <c r="B47" s="6" t="s">
        <v>27</v>
      </c>
      <c r="C47" s="28">
        <f>SUM('El presenze Fidal CDS'!AG46)</f>
        <v>66</v>
      </c>
      <c r="D47" s="38">
        <f>SUM('El presenze Fidal CDS'!AF46)</f>
        <v>7</v>
      </c>
      <c r="E47" s="29">
        <f>SUM('El presenze Fidal'!Z46)</f>
        <v>0</v>
      </c>
      <c r="F47" s="38">
        <f>SUM('El presenze Fidal'!Y46)</f>
        <v>0</v>
      </c>
      <c r="G47" s="30">
        <f>SUM('El presenze Camp Hinterland'!AN46)</f>
        <v>28</v>
      </c>
      <c r="H47" s="38">
        <f>SUM('El presenze Camp Hinterland'!AM46)</f>
        <v>14</v>
      </c>
      <c r="I47" s="47"/>
      <c r="J47" s="56">
        <f>SUM('El presenze Fidal CDS'!AF46,'El presenze Fidal'!Y46,'El presenze Camp Hinterland'!AM46)</f>
        <v>21</v>
      </c>
      <c r="K47" s="58">
        <f>SUM('El presenze Fidal CDS'!AG46,'El presenze Fidal'!Z46,'El presenze Camp Hinterland'!AN46)</f>
        <v>94</v>
      </c>
    </row>
    <row r="48" spans="1:11" ht="21" thickBot="1">
      <c r="A48" s="2">
        <v>43</v>
      </c>
      <c r="B48" s="6" t="s">
        <v>28</v>
      </c>
      <c r="C48" s="28">
        <f>SUM('El presenze Fidal CDS'!AG47)</f>
        <v>20</v>
      </c>
      <c r="D48" s="38">
        <f>SUM('El presenze Fidal CDS'!AF47)</f>
        <v>2</v>
      </c>
      <c r="E48" s="29">
        <f>SUM('El presenze Fidal'!Z47)</f>
        <v>2</v>
      </c>
      <c r="F48" s="38">
        <f>SUM('El presenze Fidal'!Y47)</f>
        <v>1</v>
      </c>
      <c r="G48" s="30">
        <f>SUM('El presenze Camp Hinterland'!AN47)</f>
        <v>14</v>
      </c>
      <c r="H48" s="38">
        <f>SUM('El presenze Camp Hinterland'!AM47)</f>
        <v>7</v>
      </c>
      <c r="I48" s="47"/>
      <c r="J48" s="56">
        <f>SUM('El presenze Fidal CDS'!AF47,'El presenze Fidal'!Y47,'El presenze Camp Hinterland'!AM47)</f>
        <v>10</v>
      </c>
      <c r="K48" s="58">
        <f>SUM('El presenze Fidal CDS'!AG47,'El presenze Fidal'!Z47,'El presenze Camp Hinterland'!AN47)</f>
        <v>36</v>
      </c>
    </row>
    <row r="49" spans="1:11" ht="21" thickBot="1">
      <c r="A49" s="2">
        <v>44</v>
      </c>
      <c r="B49" s="6" t="s">
        <v>29</v>
      </c>
      <c r="C49" s="28">
        <f>SUM('El presenze Fidal CDS'!AG48)</f>
        <v>60</v>
      </c>
      <c r="D49" s="38">
        <f>SUM('El presenze Fidal CDS'!AF48)</f>
        <v>6</v>
      </c>
      <c r="E49" s="29">
        <f>SUM('El presenze Fidal'!Z48)</f>
        <v>2</v>
      </c>
      <c r="F49" s="38">
        <f>SUM('El presenze Fidal'!Y48)</f>
        <v>1</v>
      </c>
      <c r="G49" s="30">
        <f>SUM('El presenze Camp Hinterland'!AN48)</f>
        <v>14</v>
      </c>
      <c r="H49" s="38">
        <f>SUM('El presenze Camp Hinterland'!AM48)</f>
        <v>7</v>
      </c>
      <c r="I49" s="47"/>
      <c r="J49" s="56">
        <f>SUM('El presenze Fidal CDS'!AF48,'El presenze Fidal'!Y48,'El presenze Camp Hinterland'!AM48)</f>
        <v>14</v>
      </c>
      <c r="K49" s="58">
        <f>SUM('El presenze Fidal CDS'!AG48,'El presenze Fidal'!Z48,'El presenze Camp Hinterland'!AN48)</f>
        <v>76</v>
      </c>
    </row>
    <row r="50" spans="1:11" ht="21" thickBot="1">
      <c r="A50" s="2">
        <v>45</v>
      </c>
      <c r="B50" s="6" t="s">
        <v>106</v>
      </c>
      <c r="C50" s="28">
        <f>SUM('El presenze Fidal CDS'!AG49)</f>
        <v>40</v>
      </c>
      <c r="D50" s="38">
        <f>SUM('El presenze Fidal CDS'!AF49)</f>
        <v>4</v>
      </c>
      <c r="E50" s="29">
        <f>SUM('El presenze Fidal'!Z49)</f>
        <v>0</v>
      </c>
      <c r="F50" s="38">
        <f>SUM('El presenze Fidal'!Y49)</f>
        <v>0</v>
      </c>
      <c r="G50" s="30">
        <f>SUM('El presenze Camp Hinterland'!AN49)</f>
        <v>3</v>
      </c>
      <c r="H50" s="38">
        <f>SUM('El presenze Camp Hinterland'!AM49)</f>
        <v>2</v>
      </c>
      <c r="I50" s="47"/>
      <c r="J50" s="56">
        <f>SUM('El presenze Fidal CDS'!AF49,'El presenze Fidal'!Y49,'El presenze Camp Hinterland'!AM49)</f>
        <v>6</v>
      </c>
      <c r="K50" s="58">
        <f>SUM('El presenze Fidal CDS'!AG49,'El presenze Fidal'!Z49,'El presenze Camp Hinterland'!AN49)</f>
        <v>43</v>
      </c>
    </row>
    <row r="51" spans="1:11" ht="21" thickBot="1">
      <c r="A51" s="2">
        <v>46</v>
      </c>
      <c r="B51" s="6" t="s">
        <v>30</v>
      </c>
      <c r="C51" s="28">
        <f>SUM('El presenze Fidal CDS'!AG50)</f>
        <v>92</v>
      </c>
      <c r="D51" s="38">
        <f>SUM('El presenze Fidal CDS'!AF50)</f>
        <v>11</v>
      </c>
      <c r="E51" s="29">
        <f>SUM('El presenze Fidal'!Z50)</f>
        <v>2</v>
      </c>
      <c r="F51" s="38">
        <f>SUM('El presenze Fidal'!Y50)</f>
        <v>1</v>
      </c>
      <c r="G51" s="30">
        <f>SUM('El presenze Camp Hinterland'!AN50)</f>
        <v>46</v>
      </c>
      <c r="H51" s="38">
        <f>SUM('El presenze Camp Hinterland'!AM50)</f>
        <v>23</v>
      </c>
      <c r="I51" s="47"/>
      <c r="J51" s="56">
        <f>SUM('El presenze Fidal CDS'!AF50,'El presenze Fidal'!Y50,'El presenze Camp Hinterland'!AM50)</f>
        <v>35</v>
      </c>
      <c r="K51" s="58">
        <f>SUM('El presenze Fidal CDS'!AG50,'El presenze Fidal'!Z50,'El presenze Camp Hinterland'!AN50)</f>
        <v>140</v>
      </c>
    </row>
    <row r="52" spans="1:11" ht="21" thickBot="1">
      <c r="A52" s="2">
        <v>47</v>
      </c>
      <c r="B52" s="6" t="s">
        <v>102</v>
      </c>
      <c r="C52" s="28">
        <f>SUM('El presenze Fidal CDS'!AG51)</f>
        <v>40</v>
      </c>
      <c r="D52" s="38">
        <f>SUM('El presenze Fidal CDS'!AF51)</f>
        <v>4</v>
      </c>
      <c r="E52" s="29">
        <f>SUM('El presenze Fidal'!Z51)</f>
        <v>2</v>
      </c>
      <c r="F52" s="38">
        <f>SUM('El presenze Fidal'!Y51)</f>
        <v>1</v>
      </c>
      <c r="G52" s="30">
        <f>SUM('El presenze Camp Hinterland'!AN51)</f>
        <v>30</v>
      </c>
      <c r="H52" s="38">
        <f>SUM('El presenze Camp Hinterland'!AM51)</f>
        <v>15</v>
      </c>
      <c r="I52" s="47"/>
      <c r="J52" s="56">
        <f>SUM('El presenze Fidal CDS'!AF51,'El presenze Fidal'!Y51,'El presenze Camp Hinterland'!AM51)</f>
        <v>20</v>
      </c>
      <c r="K52" s="58">
        <f>SUM('El presenze Fidal CDS'!AG51,'El presenze Fidal'!Z51,'El presenze Camp Hinterland'!AN51)</f>
        <v>72</v>
      </c>
    </row>
    <row r="53" spans="1:11" ht="21" thickBot="1">
      <c r="A53" s="2">
        <v>48</v>
      </c>
      <c r="B53" s="6" t="s">
        <v>31</v>
      </c>
      <c r="C53" s="28">
        <f>SUM('El presenze Fidal CDS'!AG52)</f>
        <v>20</v>
      </c>
      <c r="D53" s="38">
        <f>SUM('El presenze Fidal CDS'!AF52)</f>
        <v>2</v>
      </c>
      <c r="E53" s="29">
        <f>SUM('El presenze Fidal'!Z52)</f>
        <v>0</v>
      </c>
      <c r="F53" s="38">
        <f>SUM('El presenze Fidal'!Y52)</f>
        <v>0</v>
      </c>
      <c r="G53" s="30">
        <f>SUM('El presenze Camp Hinterland'!AN52)</f>
        <v>2</v>
      </c>
      <c r="H53" s="38">
        <f>SUM('El presenze Camp Hinterland'!AM52)</f>
        <v>1</v>
      </c>
      <c r="I53" s="47"/>
      <c r="J53" s="56">
        <f>SUM('El presenze Fidal CDS'!AF52,'El presenze Fidal'!Y52,'El presenze Camp Hinterland'!AM52)</f>
        <v>3</v>
      </c>
      <c r="K53" s="58">
        <f>SUM('El presenze Fidal CDS'!AG52,'El presenze Fidal'!Z52,'El presenze Camp Hinterland'!AN52)</f>
        <v>22</v>
      </c>
    </row>
    <row r="54" spans="1:11" ht="21" thickBot="1">
      <c r="A54" s="2">
        <v>49</v>
      </c>
      <c r="B54" s="6" t="s">
        <v>82</v>
      </c>
      <c r="C54" s="28">
        <f>SUM('El presenze Fidal CDS'!AG53)</f>
        <v>40</v>
      </c>
      <c r="D54" s="38">
        <f>SUM('El presenze Fidal CDS'!AF53)</f>
        <v>4</v>
      </c>
      <c r="E54" s="29">
        <f>SUM('El presenze Fidal'!Z53)</f>
        <v>0</v>
      </c>
      <c r="F54" s="38">
        <f>SUM('El presenze Fidal'!Y53)</f>
        <v>0</v>
      </c>
      <c r="G54" s="30">
        <f>SUM('El presenze Camp Hinterland'!AN53)</f>
        <v>16</v>
      </c>
      <c r="H54" s="38">
        <f>SUM('El presenze Camp Hinterland'!AM53)</f>
        <v>8</v>
      </c>
      <c r="I54" s="47"/>
      <c r="J54" s="56">
        <f>SUM('El presenze Fidal CDS'!AF53,'El presenze Fidal'!Y53,'El presenze Camp Hinterland'!AM53)</f>
        <v>12</v>
      </c>
      <c r="K54" s="58">
        <f>SUM('El presenze Fidal CDS'!AG53,'El presenze Fidal'!Z53,'El presenze Camp Hinterland'!AN53)</f>
        <v>56</v>
      </c>
    </row>
    <row r="55" spans="1:11" ht="21" thickBot="1">
      <c r="A55" s="2">
        <v>50</v>
      </c>
      <c r="B55" s="6" t="s">
        <v>32</v>
      </c>
      <c r="C55" s="28">
        <f>SUM('El presenze Fidal CDS'!AG54)</f>
        <v>42</v>
      </c>
      <c r="D55" s="38">
        <f>SUM('El presenze Fidal CDS'!AF54)</f>
        <v>5</v>
      </c>
      <c r="E55" s="29">
        <f>SUM('El presenze Fidal'!Z54)</f>
        <v>0</v>
      </c>
      <c r="F55" s="38">
        <f>SUM('El presenze Fidal'!Y54)</f>
        <v>0</v>
      </c>
      <c r="G55" s="30">
        <f>SUM('El presenze Camp Hinterland'!AN54)</f>
        <v>24</v>
      </c>
      <c r="H55" s="38">
        <f>SUM('El presenze Camp Hinterland'!AM54)</f>
        <v>12</v>
      </c>
      <c r="I55" s="47"/>
      <c r="J55" s="56">
        <f>SUM('El presenze Fidal CDS'!AF54,'El presenze Fidal'!Y54,'El presenze Camp Hinterland'!AM54)</f>
        <v>17</v>
      </c>
      <c r="K55" s="58">
        <f>SUM('El presenze Fidal CDS'!AG54,'El presenze Fidal'!Z54,'El presenze Camp Hinterland'!AN54)</f>
        <v>66</v>
      </c>
    </row>
    <row r="56" spans="1:11" ht="21" thickBot="1">
      <c r="A56" s="2">
        <v>51</v>
      </c>
      <c r="B56" s="6" t="s">
        <v>33</v>
      </c>
      <c r="C56" s="28">
        <f>SUM('El presenze Fidal CDS'!AG55)</f>
        <v>26</v>
      </c>
      <c r="D56" s="38">
        <f>SUM('El presenze Fidal CDS'!AF55)</f>
        <v>3</v>
      </c>
      <c r="E56" s="29">
        <f>SUM('El presenze Fidal'!Z55)</f>
        <v>0</v>
      </c>
      <c r="F56" s="38">
        <f>SUM('El presenze Fidal'!Y55)</f>
        <v>0</v>
      </c>
      <c r="G56" s="30">
        <f>SUM('El presenze Camp Hinterland'!AN55)</f>
        <v>2</v>
      </c>
      <c r="H56" s="38">
        <f>SUM('El presenze Camp Hinterland'!AM55)</f>
        <v>1</v>
      </c>
      <c r="I56" s="47"/>
      <c r="J56" s="56">
        <f>SUM('El presenze Fidal CDS'!AF55,'El presenze Fidal'!Y55,'El presenze Camp Hinterland'!AM55)</f>
        <v>4</v>
      </c>
      <c r="K56" s="58">
        <f>SUM('El presenze Fidal CDS'!AG55,'El presenze Fidal'!Z55,'El presenze Camp Hinterland'!AN55)</f>
        <v>28</v>
      </c>
    </row>
    <row r="57" spans="1:11" ht="21" thickBot="1">
      <c r="A57" s="2">
        <v>52</v>
      </c>
      <c r="B57" s="6" t="s">
        <v>34</v>
      </c>
      <c r="C57" s="28">
        <f>SUM('El presenze Fidal CDS'!AG56)</f>
        <v>60</v>
      </c>
      <c r="D57" s="38">
        <f>SUM('El presenze Fidal CDS'!AF56)</f>
        <v>6</v>
      </c>
      <c r="E57" s="29">
        <f>SUM('El presenze Fidal'!Z56)</f>
        <v>0</v>
      </c>
      <c r="F57" s="38">
        <f>SUM('El presenze Fidal'!Y56)</f>
        <v>0</v>
      </c>
      <c r="G57" s="30">
        <f>SUM('El presenze Camp Hinterland'!AN56)</f>
        <v>12</v>
      </c>
      <c r="H57" s="38">
        <f>SUM('El presenze Camp Hinterland'!AM56)</f>
        <v>6</v>
      </c>
      <c r="I57" s="47"/>
      <c r="J57" s="56">
        <f>SUM('El presenze Fidal CDS'!AF56,'El presenze Fidal'!Y56,'El presenze Camp Hinterland'!AM56)</f>
        <v>12</v>
      </c>
      <c r="K57" s="58">
        <f>SUM('El presenze Fidal CDS'!AG56,'El presenze Fidal'!Z56,'El presenze Camp Hinterland'!AN56)</f>
        <v>72</v>
      </c>
    </row>
    <row r="58" spans="1:11" ht="21" thickBot="1">
      <c r="A58" s="2">
        <v>53</v>
      </c>
      <c r="B58" s="6" t="s">
        <v>83</v>
      </c>
      <c r="C58" s="28">
        <f>SUM('El presenze Fidal CDS'!AG57)</f>
        <v>0</v>
      </c>
      <c r="D58" s="38">
        <f>SUM('El presenze Fidal CDS'!AF57)</f>
        <v>0</v>
      </c>
      <c r="E58" s="29">
        <f>SUM('El presenze Fidal'!Z57)</f>
        <v>0</v>
      </c>
      <c r="F58" s="38">
        <f>SUM('El presenze Fidal'!Y57)</f>
        <v>0</v>
      </c>
      <c r="G58" s="30">
        <f>SUM('El presenze Camp Hinterland'!AN57)</f>
        <v>8</v>
      </c>
      <c r="H58" s="38">
        <f>SUM('El presenze Camp Hinterland'!AM57)</f>
        <v>4</v>
      </c>
      <c r="I58" s="47"/>
      <c r="J58" s="56">
        <f>SUM('El presenze Fidal CDS'!AF57,'El presenze Fidal'!Y57,'El presenze Camp Hinterland'!AM57)</f>
        <v>4</v>
      </c>
      <c r="K58" s="58">
        <f>SUM('El presenze Fidal CDS'!AG57,'El presenze Fidal'!Z57,'El presenze Camp Hinterland'!AN57)</f>
        <v>8</v>
      </c>
    </row>
    <row r="59" spans="1:11" ht="21" thickBot="1">
      <c r="A59" s="2">
        <v>54</v>
      </c>
      <c r="B59" s="6" t="s">
        <v>35</v>
      </c>
      <c r="C59" s="28">
        <f>SUM('El presenze Fidal CDS'!AG58)</f>
        <v>98</v>
      </c>
      <c r="D59" s="38">
        <f>SUM('El presenze Fidal CDS'!AF58)</f>
        <v>12</v>
      </c>
      <c r="E59" s="29">
        <f>SUM('El presenze Fidal'!Z58)</f>
        <v>2</v>
      </c>
      <c r="F59" s="38">
        <f>SUM('El presenze Fidal'!Y58)</f>
        <v>1</v>
      </c>
      <c r="G59" s="30">
        <f>SUM('El presenze Camp Hinterland'!AN58)</f>
        <v>40</v>
      </c>
      <c r="H59" s="38">
        <f>SUM('El presenze Camp Hinterland'!AM58)</f>
        <v>19</v>
      </c>
      <c r="I59" s="47"/>
      <c r="J59" s="56">
        <f>SUM('El presenze Fidal CDS'!AF58,'El presenze Fidal'!Y58,'El presenze Camp Hinterland'!AM58)</f>
        <v>32</v>
      </c>
      <c r="K59" s="58">
        <f>SUM('El presenze Fidal CDS'!AG58,'El presenze Fidal'!Z58,'El presenze Camp Hinterland'!AN58)</f>
        <v>140</v>
      </c>
    </row>
    <row r="60" spans="1:11" ht="21" thickBot="1">
      <c r="A60" s="2">
        <v>55</v>
      </c>
      <c r="B60" s="6" t="s">
        <v>36</v>
      </c>
      <c r="C60" s="28">
        <f>SUM('El presenze Fidal CDS'!AG59)</f>
        <v>80</v>
      </c>
      <c r="D60" s="38">
        <f>SUM('El presenze Fidal CDS'!AF59)</f>
        <v>8</v>
      </c>
      <c r="E60" s="29">
        <f>SUM('El presenze Fidal'!Z59)</f>
        <v>0</v>
      </c>
      <c r="F60" s="38">
        <f>SUM('El presenze Fidal'!Y59)</f>
        <v>0</v>
      </c>
      <c r="G60" s="30">
        <f>SUM('El presenze Camp Hinterland'!AN59)</f>
        <v>24</v>
      </c>
      <c r="H60" s="38">
        <f>SUM('El presenze Camp Hinterland'!AM59)</f>
        <v>12</v>
      </c>
      <c r="I60" s="47"/>
      <c r="J60" s="56">
        <f>SUM('El presenze Fidal CDS'!AF59,'El presenze Fidal'!Y59,'El presenze Camp Hinterland'!AM59)</f>
        <v>20</v>
      </c>
      <c r="K60" s="58">
        <f>SUM('El presenze Fidal CDS'!AG59,'El presenze Fidal'!Z59,'El presenze Camp Hinterland'!AN59)</f>
        <v>104</v>
      </c>
    </row>
    <row r="61" spans="1:11" ht="21" thickBot="1">
      <c r="A61" s="2">
        <v>56</v>
      </c>
      <c r="B61" s="6" t="s">
        <v>37</v>
      </c>
      <c r="C61" s="28">
        <f>SUM('El presenze Fidal CDS'!AG60)</f>
        <v>40</v>
      </c>
      <c r="D61" s="38">
        <f>SUM('El presenze Fidal CDS'!AF60)</f>
        <v>4</v>
      </c>
      <c r="E61" s="29">
        <f>SUM('El presenze Fidal'!Z60)</f>
        <v>0</v>
      </c>
      <c r="F61" s="38">
        <f>SUM('El presenze Fidal'!Y60)</f>
        <v>0</v>
      </c>
      <c r="G61" s="30">
        <f>SUM('El presenze Camp Hinterland'!AN60)</f>
        <v>29</v>
      </c>
      <c r="H61" s="38">
        <f>SUM('El presenze Camp Hinterland'!AM60)</f>
        <v>15</v>
      </c>
      <c r="I61" s="47"/>
      <c r="J61" s="56">
        <f>SUM('El presenze Fidal CDS'!AF60,'El presenze Fidal'!Y60,'El presenze Camp Hinterland'!AM60)</f>
        <v>19</v>
      </c>
      <c r="K61" s="58">
        <f>SUM('El presenze Fidal CDS'!AG60,'El presenze Fidal'!Z60,'El presenze Camp Hinterland'!AN60)</f>
        <v>69</v>
      </c>
    </row>
    <row r="62" spans="1:11" ht="21" thickBot="1">
      <c r="A62" s="2">
        <v>57</v>
      </c>
      <c r="B62" s="7" t="s">
        <v>38</v>
      </c>
      <c r="C62" s="52">
        <f>SUM('El presenze Fidal CDS'!AG61)</f>
        <v>80</v>
      </c>
      <c r="D62" s="53">
        <f>SUM('El presenze Fidal CDS'!AF61)</f>
        <v>9</v>
      </c>
      <c r="E62" s="54">
        <f>SUM('El presenze Fidal'!Z61)</f>
        <v>0</v>
      </c>
      <c r="F62" s="53">
        <f>SUM('El presenze Fidal'!Y61)</f>
        <v>0</v>
      </c>
      <c r="G62" s="79">
        <f>SUM('El presenze Camp Hinterland'!AN61)</f>
        <v>20</v>
      </c>
      <c r="H62" s="53">
        <f>SUM('El presenze Camp Hinterland'!AM61)</f>
        <v>9</v>
      </c>
      <c r="I62" s="80"/>
      <c r="J62" s="81">
        <f>SUM('El presenze Fidal CDS'!AF61,'El presenze Fidal'!Y61,'El presenze Camp Hinterland'!AM61)</f>
        <v>18</v>
      </c>
      <c r="K62" s="82">
        <f>SUM('El presenze Fidal CDS'!AG61,'El presenze Fidal'!Z61,'El presenze Camp Hinterland'!AN61)</f>
        <v>100</v>
      </c>
    </row>
  </sheetData>
  <sheetProtection/>
  <autoFilter ref="B1:B62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58" sqref="E58"/>
    </sheetView>
  </sheetViews>
  <sheetFormatPr defaultColWidth="9.140625" defaultRowHeight="12.75"/>
  <cols>
    <col min="1" max="1" width="6.7109375" style="0" customWidth="1"/>
    <col min="2" max="2" width="46.28125" style="0" customWidth="1"/>
    <col min="3" max="3" width="0.85546875" style="0" customWidth="1"/>
    <col min="4" max="5" width="12.7109375" style="20" customWidth="1"/>
    <col min="6" max="6" width="12.7109375" style="0" customWidth="1"/>
  </cols>
  <sheetData>
    <row r="1" spans="1:6" ht="52.5" customHeight="1" thickBot="1">
      <c r="A1" s="161" t="s">
        <v>41</v>
      </c>
      <c r="B1" s="162"/>
      <c r="C1" s="176" t="s">
        <v>167</v>
      </c>
      <c r="D1" s="187"/>
      <c r="E1" s="187"/>
      <c r="F1" s="188"/>
    </row>
    <row r="2" spans="1:6" ht="49.5" customHeight="1" thickBot="1">
      <c r="A2" s="2"/>
      <c r="B2" s="181" t="s">
        <v>92</v>
      </c>
      <c r="C2" s="182"/>
      <c r="D2" s="185" t="s">
        <v>58</v>
      </c>
      <c r="E2" s="174" t="s">
        <v>64</v>
      </c>
      <c r="F2" s="179" t="s">
        <v>52</v>
      </c>
    </row>
    <row r="3" spans="1:6" ht="20.25" customHeight="1" thickBot="1">
      <c r="A3" s="2"/>
      <c r="B3" s="183"/>
      <c r="C3" s="184"/>
      <c r="D3" s="186"/>
      <c r="E3" s="189"/>
      <c r="F3" s="180"/>
    </row>
    <row r="4" spans="1:8" ht="35.25" customHeight="1" thickBot="1">
      <c r="A4" s="40"/>
      <c r="B4" s="41" t="s">
        <v>0</v>
      </c>
      <c r="C4" s="43" t="s">
        <v>51</v>
      </c>
      <c r="D4" s="186"/>
      <c r="E4" s="189"/>
      <c r="F4" s="180"/>
      <c r="H4" s="49"/>
    </row>
    <row r="5" spans="1:6" ht="25.5" customHeight="1" thickBot="1">
      <c r="A5" s="2"/>
      <c r="B5" s="51" t="s">
        <v>46</v>
      </c>
      <c r="C5" s="45"/>
      <c r="D5" s="55">
        <f>SUM('El presenze Fidal CDS'!AF4,'El presenze Fidal'!Y4,'El presenze Camp Hinterland'!AM4)</f>
        <v>927</v>
      </c>
      <c r="E5" s="66">
        <v>37</v>
      </c>
      <c r="F5" s="50"/>
    </row>
    <row r="6" spans="1:10" ht="21" thickBot="1">
      <c r="A6" s="44">
        <v>1</v>
      </c>
      <c r="B6" s="6" t="s">
        <v>22</v>
      </c>
      <c r="C6" s="46"/>
      <c r="D6" s="56">
        <f>SUM('El presenze Fidal CDS'!AF37,'El presenze Fidal'!Y37,'El presenze Camp Hinterland'!AM37)</f>
        <v>36</v>
      </c>
      <c r="E6" s="67">
        <f>(D6/E5)</f>
        <v>0.972972972972973</v>
      </c>
      <c r="F6" s="58">
        <f>SUM('El presenze Fidal CDS'!AG37,'El presenze Fidal'!Z37,'El presenze Camp Hinterland'!AN37)</f>
        <v>152</v>
      </c>
      <c r="H6" s="96"/>
      <c r="I6" s="96"/>
      <c r="J6" s="96"/>
    </row>
    <row r="7" spans="1:10" ht="21" thickBot="1">
      <c r="A7" s="2">
        <v>2</v>
      </c>
      <c r="B7" s="6" t="s">
        <v>25</v>
      </c>
      <c r="C7" s="47"/>
      <c r="D7" s="56">
        <f>SUM('El presenze Fidal CDS'!AF42,'El presenze Fidal'!Y42,'El presenze Camp Hinterland'!AM42)</f>
        <v>36</v>
      </c>
      <c r="E7" s="67">
        <f>(D7/E5)</f>
        <v>0.972972972972973</v>
      </c>
      <c r="F7" s="58">
        <f>SUM('El presenze Fidal CDS'!AG42,'El presenze Fidal'!Z42,'El presenze Camp Hinterland'!AN42)</f>
        <v>148</v>
      </c>
      <c r="H7" s="96"/>
      <c r="I7" s="96"/>
      <c r="J7" s="96"/>
    </row>
    <row r="8" spans="1:10" ht="21" thickBot="1">
      <c r="A8" s="2">
        <v>3</v>
      </c>
      <c r="B8" s="6" t="s">
        <v>30</v>
      </c>
      <c r="C8" s="47"/>
      <c r="D8" s="56">
        <f>SUM('El presenze Fidal CDS'!AF50,'El presenze Fidal'!Y50,'El presenze Camp Hinterland'!AM50)</f>
        <v>35</v>
      </c>
      <c r="E8" s="67">
        <f>(D8/E5)</f>
        <v>0.9459459459459459</v>
      </c>
      <c r="F8" s="58">
        <f>SUM('El presenze Fidal CDS'!AG50,'El presenze Fidal'!Z50,'El presenze Camp Hinterland'!AN50)</f>
        <v>140</v>
      </c>
      <c r="H8" s="96"/>
      <c r="I8" s="96"/>
      <c r="J8" s="96"/>
    </row>
    <row r="9" spans="1:10" ht="21" thickBot="1">
      <c r="A9" s="2">
        <v>4</v>
      </c>
      <c r="B9" s="6" t="s">
        <v>73</v>
      </c>
      <c r="C9" s="47"/>
      <c r="D9" s="56">
        <f>SUM('El presenze Fidal CDS'!AF12,'El presenze Fidal'!Y12,'El presenze Camp Hinterland'!AM12)</f>
        <v>33</v>
      </c>
      <c r="E9" s="67">
        <f>(D9/E5)</f>
        <v>0.8918918918918919</v>
      </c>
      <c r="F9" s="58">
        <f>SUM('El presenze Fidal CDS'!AG12,'El presenze Fidal'!Z12,'El presenze Camp Hinterland'!AN12)</f>
        <v>140</v>
      </c>
      <c r="H9" s="96"/>
      <c r="J9" s="96"/>
    </row>
    <row r="10" spans="1:10" ht="21" thickBot="1">
      <c r="A10" s="2">
        <v>5</v>
      </c>
      <c r="B10" s="6" t="s">
        <v>35</v>
      </c>
      <c r="C10" s="47"/>
      <c r="D10" s="56">
        <f>SUM('El presenze Fidal CDS'!AF58,'El presenze Fidal'!Y58,'El presenze Camp Hinterland'!AM58)</f>
        <v>32</v>
      </c>
      <c r="E10" s="67">
        <f>(D10/E5)</f>
        <v>0.8648648648648649</v>
      </c>
      <c r="F10" s="58">
        <f>SUM('El presenze Fidal CDS'!AG58,'El presenze Fidal'!Z58,'El presenze Camp Hinterland'!AN58)</f>
        <v>140</v>
      </c>
      <c r="H10" s="96"/>
      <c r="I10" s="96"/>
      <c r="J10" s="96"/>
    </row>
    <row r="11" spans="1:10" ht="21" thickBot="1">
      <c r="A11" s="2">
        <v>6</v>
      </c>
      <c r="B11" s="6" t="s">
        <v>15</v>
      </c>
      <c r="C11" s="47"/>
      <c r="D11" s="56">
        <f>SUM('El presenze Fidal CDS'!AF26,'El presenze Fidal'!Y26,'El presenze Camp Hinterland'!AM26)</f>
        <v>35</v>
      </c>
      <c r="E11" s="67">
        <f>(D11/E5)</f>
        <v>0.9459459459459459</v>
      </c>
      <c r="F11" s="58">
        <f>SUM('El presenze Fidal CDS'!AG26,'El presenze Fidal'!Z26,'El presenze Camp Hinterland'!AN26)</f>
        <v>134</v>
      </c>
      <c r="H11" s="96"/>
      <c r="I11" s="96"/>
      <c r="J11" s="96"/>
    </row>
    <row r="12" spans="1:10" ht="21" thickBot="1">
      <c r="A12" s="2">
        <v>7</v>
      </c>
      <c r="B12" s="6" t="s">
        <v>8</v>
      </c>
      <c r="C12" s="47"/>
      <c r="D12" s="56">
        <f>SUM('El presenze Fidal CDS'!AF19,'El presenze Fidal'!Y19,'El presenze Camp Hinterland'!AM19)</f>
        <v>34</v>
      </c>
      <c r="E12" s="67">
        <f>(D12/E5)</f>
        <v>0.918918918918919</v>
      </c>
      <c r="F12" s="58">
        <f>SUM('El presenze Fidal CDS'!AG19,'El presenze Fidal'!Z19,'El presenze Camp Hinterland'!AN19)</f>
        <v>130</v>
      </c>
      <c r="H12" s="96"/>
      <c r="I12" s="96"/>
      <c r="J12" s="96"/>
    </row>
    <row r="13" spans="1:10" ht="21" thickBot="1">
      <c r="A13" s="2">
        <v>8</v>
      </c>
      <c r="B13" s="6" t="s">
        <v>39</v>
      </c>
      <c r="C13" s="47"/>
      <c r="D13" s="56">
        <f>SUM('El presenze Fidal CDS'!AF14,'El presenze Fidal'!Y14,'El presenze Camp Hinterland'!AM14)</f>
        <v>29</v>
      </c>
      <c r="E13" s="67">
        <f>(D13/E5)</f>
        <v>0.7837837837837838</v>
      </c>
      <c r="F13" s="58">
        <f>SUM('El presenze Fidal CDS'!AG14,'El presenze Fidal'!Z14,'El presenze Camp Hinterland'!AN14)</f>
        <v>129</v>
      </c>
      <c r="H13" s="96"/>
      <c r="I13" s="96"/>
      <c r="J13" s="96"/>
    </row>
    <row r="14" spans="1:10" ht="21" thickBot="1">
      <c r="A14" s="2">
        <v>9</v>
      </c>
      <c r="B14" s="6" t="s">
        <v>17</v>
      </c>
      <c r="C14" s="47"/>
      <c r="D14" s="56">
        <f>SUM('El presenze Fidal CDS'!AF28,'El presenze Fidal'!Y28,'El presenze Camp Hinterland'!AM28)</f>
        <v>27</v>
      </c>
      <c r="E14" s="67">
        <f>(D14/E5)</f>
        <v>0.7297297297297297</v>
      </c>
      <c r="F14" s="58">
        <f>SUM('El presenze Fidal CDS'!AG28,'El presenze Fidal'!Z28,'El presenze Camp Hinterland'!AN28)</f>
        <v>124</v>
      </c>
      <c r="H14" s="96"/>
      <c r="I14" s="96"/>
      <c r="J14" s="96"/>
    </row>
    <row r="15" spans="1:10" ht="21" thickBot="1">
      <c r="A15" s="2">
        <v>10</v>
      </c>
      <c r="B15" s="6" t="s">
        <v>23</v>
      </c>
      <c r="C15" s="47"/>
      <c r="D15" s="56">
        <f>SUM('El presenze Fidal CDS'!AF40,'El presenze Fidal'!Y40,'El presenze Camp Hinterland'!AM40)</f>
        <v>25</v>
      </c>
      <c r="E15" s="67">
        <f>(D15/E5)</f>
        <v>0.6756756756756757</v>
      </c>
      <c r="F15" s="58">
        <f>SUM('El presenze Fidal CDS'!AG40,'El presenze Fidal'!Z40,'El presenze Camp Hinterland'!AN40)</f>
        <v>124</v>
      </c>
      <c r="H15" s="96"/>
      <c r="I15" s="96"/>
      <c r="J15" s="96"/>
    </row>
    <row r="16" spans="1:10" ht="21" thickBot="1">
      <c r="A16" s="2">
        <v>11</v>
      </c>
      <c r="B16" s="6" t="s">
        <v>104</v>
      </c>
      <c r="C16" s="47"/>
      <c r="D16" s="56">
        <f>SUM('El presenze Fidal CDS'!AF32,'El presenze Fidal'!Y32,'El presenze Camp Hinterland'!AM32)</f>
        <v>23</v>
      </c>
      <c r="E16" s="67">
        <f>(D16/E5)</f>
        <v>0.6216216216216216</v>
      </c>
      <c r="F16" s="58">
        <f>SUM('El presenze Fidal CDS'!AG32,'El presenze Fidal'!Z32,'El presenze Camp Hinterland'!AN32)</f>
        <v>122</v>
      </c>
      <c r="H16" s="96"/>
      <c r="I16" s="96"/>
      <c r="J16" s="96"/>
    </row>
    <row r="17" spans="1:10" ht="21" thickBot="1">
      <c r="A17" s="2">
        <v>12</v>
      </c>
      <c r="B17" s="6" t="s">
        <v>2</v>
      </c>
      <c r="C17" s="47"/>
      <c r="D17" s="56">
        <f>SUM('El presenze Fidal CDS'!AF8,'El presenze Fidal'!Y8,'El presenze Camp Hinterland'!AM8)</f>
        <v>24</v>
      </c>
      <c r="E17" s="67">
        <f>(D17/E5)</f>
        <v>0.6486486486486487</v>
      </c>
      <c r="F17" s="58">
        <f>SUM('El presenze Fidal CDS'!AG8,'El presenze Fidal'!Z8,'El presenze Camp Hinterland'!AN8)</f>
        <v>114</v>
      </c>
      <c r="H17" s="96"/>
      <c r="I17" s="96"/>
      <c r="J17" s="96"/>
    </row>
    <row r="18" spans="1:10" ht="21" thickBot="1">
      <c r="A18" s="2">
        <v>13</v>
      </c>
      <c r="B18" s="6" t="s">
        <v>81</v>
      </c>
      <c r="C18" s="47"/>
      <c r="D18" s="56">
        <f>SUM('El presenze Fidal CDS'!AF44,'El presenze Fidal'!Y44,'El presenze Camp Hinterland'!AM44)</f>
        <v>24</v>
      </c>
      <c r="E18" s="67">
        <f>(D18/E5)</f>
        <v>0.6486486486486487</v>
      </c>
      <c r="F18" s="58">
        <f>SUM('El presenze Fidal CDS'!AG44,'El presenze Fidal'!Z44,'El presenze Camp Hinterland'!AN44)</f>
        <v>112</v>
      </c>
      <c r="H18" s="96"/>
      <c r="I18" s="96"/>
      <c r="J18" s="96"/>
    </row>
    <row r="19" spans="1:10" ht="21" thickBot="1">
      <c r="A19" s="2">
        <v>14</v>
      </c>
      <c r="B19" s="6" t="s">
        <v>9</v>
      </c>
      <c r="C19" s="47"/>
      <c r="D19" s="56">
        <f>SUM('El presenze Fidal CDS'!AF20,'El presenze Fidal'!Y20,'El presenze Camp Hinterland'!AM20)</f>
        <v>19</v>
      </c>
      <c r="E19" s="67">
        <f>(D19/E5)</f>
        <v>0.5135135135135135</v>
      </c>
      <c r="F19" s="58">
        <f>SUM('El presenze Fidal CDS'!AG20,'El presenze Fidal'!Z20,'El presenze Camp Hinterland'!AN20)</f>
        <v>106</v>
      </c>
      <c r="H19" s="96"/>
      <c r="I19" s="96"/>
      <c r="J19" s="96"/>
    </row>
    <row r="20" spans="1:10" ht="21" thickBot="1">
      <c r="A20" s="2">
        <v>15</v>
      </c>
      <c r="B20" s="6" t="s">
        <v>36</v>
      </c>
      <c r="C20" s="47"/>
      <c r="D20" s="56">
        <f>SUM('El presenze Fidal CDS'!AF59,'El presenze Fidal'!Y59,'El presenze Camp Hinterland'!AM59)</f>
        <v>20</v>
      </c>
      <c r="E20" s="67">
        <f>(D20/E5)</f>
        <v>0.5405405405405406</v>
      </c>
      <c r="F20" s="58">
        <f>SUM('El presenze Fidal CDS'!AG59,'El presenze Fidal'!Z59,'El presenze Camp Hinterland'!AN59)</f>
        <v>104</v>
      </c>
      <c r="H20" s="96"/>
      <c r="I20" s="96"/>
      <c r="J20" s="96"/>
    </row>
    <row r="21" spans="1:6" ht="21" thickBot="1">
      <c r="A21" s="2">
        <v>16</v>
      </c>
      <c r="B21" s="6" t="s">
        <v>66</v>
      </c>
      <c r="C21" s="47"/>
      <c r="D21" s="56">
        <f>SUM('El presenze Fidal CDS'!AF13,'El presenze Fidal'!Y13,'El presenze Camp Hinterland'!AM13)</f>
        <v>22</v>
      </c>
      <c r="E21" s="67">
        <f>(D21/E5)</f>
        <v>0.5945945945945946</v>
      </c>
      <c r="F21" s="58">
        <f>SUM('El presenze Fidal CDS'!AG13,'El presenze Fidal'!Z13,'El presenze Camp Hinterland'!AN13)</f>
        <v>100</v>
      </c>
    </row>
    <row r="22" spans="1:6" ht="21" thickBot="1">
      <c r="A22" s="2">
        <v>17</v>
      </c>
      <c r="B22" s="6" t="s">
        <v>10</v>
      </c>
      <c r="C22" s="47"/>
      <c r="D22" s="56">
        <f>SUM('El presenze Fidal CDS'!AF21,'El presenze Fidal'!Y21,'El presenze Camp Hinterland'!AM21)</f>
        <v>18</v>
      </c>
      <c r="E22" s="67">
        <f>(D22/E5)</f>
        <v>0.4864864864864865</v>
      </c>
      <c r="F22" s="58">
        <f>SUM('El presenze Fidal CDS'!AG21,'El presenze Fidal'!Z21,'El presenze Camp Hinterland'!AN21)</f>
        <v>100</v>
      </c>
    </row>
    <row r="23" spans="1:6" ht="21" thickBot="1">
      <c r="A23" s="2">
        <v>18</v>
      </c>
      <c r="B23" s="6" t="s">
        <v>38</v>
      </c>
      <c r="C23" s="47"/>
      <c r="D23" s="56">
        <f>SUM('El presenze Fidal CDS'!AF61,'El presenze Fidal'!Y61,'El presenze Camp Hinterland'!AM61)</f>
        <v>18</v>
      </c>
      <c r="E23" s="67">
        <f>(D23/E5)</f>
        <v>0.4864864864864865</v>
      </c>
      <c r="F23" s="58">
        <f>SUM('El presenze Fidal CDS'!AG61,'El presenze Fidal'!Z61,'El presenze Camp Hinterland'!AN61)</f>
        <v>100</v>
      </c>
    </row>
    <row r="24" spans="1:6" ht="21" thickBot="1">
      <c r="A24" s="2">
        <v>19</v>
      </c>
      <c r="B24" s="6" t="s">
        <v>80</v>
      </c>
      <c r="C24" s="47"/>
      <c r="D24" s="56">
        <f>SUM('El presenze Fidal CDS'!AF43,'El presenze Fidal'!Y43,'El presenze Camp Hinterland'!AM43)</f>
        <v>20</v>
      </c>
      <c r="E24" s="67">
        <f>(D24/E5)</f>
        <v>0.5405405405405406</v>
      </c>
      <c r="F24" s="58">
        <f>SUM('El presenze Fidal CDS'!AG43,'El presenze Fidal'!Z43,'El presenze Camp Hinterland'!AN43)</f>
        <v>96</v>
      </c>
    </row>
    <row r="25" spans="1:6" ht="21" thickBot="1">
      <c r="A25" s="2">
        <v>20</v>
      </c>
      <c r="B25" s="6" t="s">
        <v>27</v>
      </c>
      <c r="C25" s="47"/>
      <c r="D25" s="56">
        <f>SUM('El presenze Fidal CDS'!AF46,'El presenze Fidal'!Y46,'El presenze Camp Hinterland'!AM46)</f>
        <v>21</v>
      </c>
      <c r="E25" s="67">
        <f>(D25/E5)</f>
        <v>0.5675675675675675</v>
      </c>
      <c r="F25" s="58">
        <f>SUM('El presenze Fidal CDS'!AG46,'El presenze Fidal'!Z46,'El presenze Camp Hinterland'!AN46)</f>
        <v>94</v>
      </c>
    </row>
    <row r="26" spans="1:6" ht="21" thickBot="1">
      <c r="A26" s="2">
        <v>21</v>
      </c>
      <c r="B26" s="6" t="s">
        <v>4</v>
      </c>
      <c r="C26" s="47"/>
      <c r="D26" s="56">
        <f>SUM('El presenze Fidal CDS'!AF10,'El presenze Fidal'!Y10,'El presenze Camp Hinterland'!AM10)</f>
        <v>18</v>
      </c>
      <c r="E26" s="67">
        <f>(D26/E5)</f>
        <v>0.4864864864864865</v>
      </c>
      <c r="F26" s="58">
        <f>SUM('El presenze Fidal CDS'!AG10,'El presenze Fidal'!Z10,'El presenze Camp Hinterland'!AN10)</f>
        <v>94</v>
      </c>
    </row>
    <row r="27" spans="1:6" ht="21" thickBot="1">
      <c r="A27" s="2">
        <v>22</v>
      </c>
      <c r="B27" s="6" t="s">
        <v>67</v>
      </c>
      <c r="C27" s="47"/>
      <c r="D27" s="56">
        <f>SUM('El presenze Fidal CDS'!AF45,'El presenze Fidal'!Y45,'El presenze Camp Hinterland'!AM45)</f>
        <v>19</v>
      </c>
      <c r="E27" s="67">
        <f>(D27/E5)</f>
        <v>0.5135135135135135</v>
      </c>
      <c r="F27" s="58">
        <f>SUM('El presenze Fidal CDS'!AG45,'El presenze Fidal'!Z45,'El presenze Camp Hinterland'!AN45)</f>
        <v>86</v>
      </c>
    </row>
    <row r="28" spans="1:6" ht="21" thickBot="1">
      <c r="A28" s="2">
        <v>23</v>
      </c>
      <c r="B28" s="6" t="s">
        <v>11</v>
      </c>
      <c r="C28" s="47"/>
      <c r="D28" s="56">
        <f>SUM('El presenze Fidal CDS'!AF22,'El presenze Fidal'!Y22,'El presenze Camp Hinterland'!AM22)</f>
        <v>18</v>
      </c>
      <c r="E28" s="67">
        <f>(D28/E5)</f>
        <v>0.4864864864864865</v>
      </c>
      <c r="F28" s="58">
        <f>SUM('El presenze Fidal CDS'!AG22,'El presenze Fidal'!Z22,'El presenze Camp Hinterland'!AN22)</f>
        <v>80</v>
      </c>
    </row>
    <row r="29" spans="1:6" ht="21" thickBot="1">
      <c r="A29" s="2">
        <v>24</v>
      </c>
      <c r="B29" s="6" t="s">
        <v>14</v>
      </c>
      <c r="C29" s="47"/>
      <c r="D29" s="56">
        <f>SUM('El presenze Fidal CDS'!AF25,'El presenze Fidal'!Y25,'El presenze Camp Hinterland'!AM25)</f>
        <v>18</v>
      </c>
      <c r="E29" s="67">
        <f>(D29/E5)</f>
        <v>0.4864864864864865</v>
      </c>
      <c r="F29" s="58">
        <f>SUM('El presenze Fidal CDS'!AG25,'El presenze Fidal'!Z25,'El presenze Camp Hinterland'!AN25)</f>
        <v>80</v>
      </c>
    </row>
    <row r="30" spans="1:6" ht="21" thickBot="1">
      <c r="A30" s="2">
        <v>25</v>
      </c>
      <c r="B30" s="6" t="s">
        <v>79</v>
      </c>
      <c r="C30" s="47"/>
      <c r="D30" s="56">
        <f>SUM('El presenze Fidal CDS'!AF34,'El presenze Fidal'!Y34,'El presenze Camp Hinterland'!AM34)</f>
        <v>18</v>
      </c>
      <c r="E30" s="67">
        <f>(D30/E5)</f>
        <v>0.4864864864864865</v>
      </c>
      <c r="F30" s="58">
        <f>SUM('El presenze Fidal CDS'!AG34,'El presenze Fidal'!Z34,'El presenze Camp Hinterland'!AN34)</f>
        <v>80</v>
      </c>
    </row>
    <row r="31" spans="1:6" ht="21" thickBot="1">
      <c r="A31" s="2">
        <v>26</v>
      </c>
      <c r="B31" s="6" t="s">
        <v>13</v>
      </c>
      <c r="C31" s="47"/>
      <c r="D31" s="56">
        <f>SUM('El presenze Fidal CDS'!AF24,'El presenze Fidal'!Y24,'El presenze Camp Hinterland'!AM24)</f>
        <v>17</v>
      </c>
      <c r="E31" s="67">
        <f>(D31/E5)</f>
        <v>0.4594594594594595</v>
      </c>
      <c r="F31" s="58">
        <f>SUM('El presenze Fidal CDS'!AG24,'El presenze Fidal'!Z24,'El presenze Camp Hinterland'!AN24)</f>
        <v>78</v>
      </c>
    </row>
    <row r="32" spans="1:6" ht="21" thickBot="1">
      <c r="A32" s="2">
        <v>27</v>
      </c>
      <c r="B32" s="6" t="s">
        <v>78</v>
      </c>
      <c r="C32" s="47"/>
      <c r="D32" s="56">
        <f>SUM('El presenze Fidal CDS'!AF33,'El presenze Fidal'!Y33,'El presenze Camp Hinterland'!AM33)</f>
        <v>17</v>
      </c>
      <c r="E32" s="67">
        <f>(D32/E5)</f>
        <v>0.4594594594594595</v>
      </c>
      <c r="F32" s="58">
        <f>SUM('El presenze Fidal CDS'!AG33,'El presenze Fidal'!Z33,'El presenze Camp Hinterland'!AN33)</f>
        <v>78</v>
      </c>
    </row>
    <row r="33" spans="1:6" ht="21" thickBot="1">
      <c r="A33" s="2">
        <v>28</v>
      </c>
      <c r="B33" s="6" t="s">
        <v>68</v>
      </c>
      <c r="C33" s="47"/>
      <c r="D33" s="56">
        <f>SUM('El presenze Fidal CDS'!AF6,'El presenze Fidal'!Y6,'El presenze Camp Hinterland'!AM6)</f>
        <v>13</v>
      </c>
      <c r="E33" s="67">
        <f>(D33/E5)</f>
        <v>0.35135135135135137</v>
      </c>
      <c r="F33" s="58">
        <f>SUM('El presenze Fidal CDS'!AG6,'El presenze Fidal'!Z6,'El presenze Camp Hinterland'!AN6)</f>
        <v>78</v>
      </c>
    </row>
    <row r="34" spans="1:6" ht="21" thickBot="1">
      <c r="A34" s="2">
        <v>29</v>
      </c>
      <c r="B34" s="6" t="s">
        <v>29</v>
      </c>
      <c r="C34" s="47"/>
      <c r="D34" s="56">
        <f>SUM('El presenze Fidal CDS'!AF48,'El presenze Fidal'!Y48,'El presenze Camp Hinterland'!AM48)</f>
        <v>14</v>
      </c>
      <c r="E34" s="67">
        <f>(D34/E5)</f>
        <v>0.3783783783783784</v>
      </c>
      <c r="F34" s="58">
        <f>SUM('El presenze Fidal CDS'!AG48,'El presenze Fidal'!Z48,'El presenze Camp Hinterland'!AN48)</f>
        <v>76</v>
      </c>
    </row>
    <row r="35" spans="1:6" ht="21" thickBot="1">
      <c r="A35" s="2">
        <v>30</v>
      </c>
      <c r="B35" s="6" t="s">
        <v>102</v>
      </c>
      <c r="C35" s="47"/>
      <c r="D35" s="56">
        <f>SUM('El presenze Fidal CDS'!AF51,'El presenze Fidal'!Y51,'El presenze Camp Hinterland'!AM51)</f>
        <v>20</v>
      </c>
      <c r="E35" s="67">
        <f>(D35/E5)</f>
        <v>0.5405405405405406</v>
      </c>
      <c r="F35" s="58">
        <f>SUM('El presenze Fidal CDS'!AG51,'El presenze Fidal'!Z51,'El presenze Camp Hinterland'!AN51)</f>
        <v>72</v>
      </c>
    </row>
    <row r="36" spans="1:6" ht="21" thickBot="1">
      <c r="A36" s="2">
        <v>31</v>
      </c>
      <c r="B36" s="6" t="s">
        <v>34</v>
      </c>
      <c r="C36" s="47"/>
      <c r="D36" s="56">
        <f>SUM('El presenze Fidal CDS'!AF56,'El presenze Fidal'!Y56,'El presenze Camp Hinterland'!AM56)</f>
        <v>12</v>
      </c>
      <c r="E36" s="67">
        <f>(D36/E5)</f>
        <v>0.32432432432432434</v>
      </c>
      <c r="F36" s="58">
        <f>SUM('El presenze Fidal CDS'!AG56,'El presenze Fidal'!Z56,'El presenze Camp Hinterland'!AN56)</f>
        <v>72</v>
      </c>
    </row>
    <row r="37" spans="1:6" ht="21" thickBot="1">
      <c r="A37" s="2">
        <v>32</v>
      </c>
      <c r="B37" s="6" t="s">
        <v>37</v>
      </c>
      <c r="C37" s="47"/>
      <c r="D37" s="56">
        <f>SUM('El presenze Fidal CDS'!AF60,'El presenze Fidal'!Y60,'El presenze Camp Hinterland'!AM60)</f>
        <v>19</v>
      </c>
      <c r="E37" s="67">
        <f>(D37/E5)</f>
        <v>0.5135135135135135</v>
      </c>
      <c r="F37" s="58">
        <f>SUM('El presenze Fidal CDS'!AG60,'El presenze Fidal'!Z60,'El presenze Camp Hinterland'!AN60)</f>
        <v>69</v>
      </c>
    </row>
    <row r="38" spans="1:6" ht="21" thickBot="1">
      <c r="A38" s="2">
        <v>33</v>
      </c>
      <c r="B38" s="6" t="s">
        <v>19</v>
      </c>
      <c r="C38" s="47"/>
      <c r="D38" s="56">
        <f>SUM('El presenze Fidal CDS'!AF30,'El presenze Fidal'!Y30,'El presenze Camp Hinterland'!AM30)</f>
        <v>8</v>
      </c>
      <c r="E38" s="67">
        <f>(D38/E5)</f>
        <v>0.21621621621621623</v>
      </c>
      <c r="F38" s="58">
        <f>SUM('El presenze Fidal CDS'!AG30,'El presenze Fidal'!Z30,'El presenze Camp Hinterland'!AN30)</f>
        <v>68</v>
      </c>
    </row>
    <row r="39" spans="1:6" ht="21" thickBot="1">
      <c r="A39" s="2">
        <v>34</v>
      </c>
      <c r="B39" s="6" t="s">
        <v>32</v>
      </c>
      <c r="C39" s="47"/>
      <c r="D39" s="56">
        <f>SUM('El presenze Fidal CDS'!AF54,'El presenze Fidal'!Y54,'El presenze Camp Hinterland'!AM54)</f>
        <v>17</v>
      </c>
      <c r="E39" s="67">
        <f>(D39/E5)</f>
        <v>0.4594594594594595</v>
      </c>
      <c r="F39" s="58">
        <f>SUM('El presenze Fidal CDS'!AG54,'El presenze Fidal'!Z54,'El presenze Camp Hinterland'!AN54)</f>
        <v>66</v>
      </c>
    </row>
    <row r="40" spans="1:6" ht="21" thickBot="1">
      <c r="A40" s="2">
        <v>35</v>
      </c>
      <c r="B40" s="6" t="s">
        <v>103</v>
      </c>
      <c r="C40" s="47"/>
      <c r="D40" s="56">
        <f>SUM('El presenze Fidal CDS'!AF39,'El presenze Fidal'!Y39,'El presenze Camp Hinterland'!AM39)</f>
        <v>13</v>
      </c>
      <c r="E40" s="67">
        <f>(D40/E5)</f>
        <v>0.35135135135135137</v>
      </c>
      <c r="F40" s="58">
        <f>SUM('El presenze Fidal CDS'!AG39,'El presenze Fidal'!Z39,'El presenze Camp Hinterland'!AN39)</f>
        <v>64</v>
      </c>
    </row>
    <row r="41" spans="1:6" ht="21" thickBot="1">
      <c r="A41" s="2">
        <v>36</v>
      </c>
      <c r="B41" s="6" t="s">
        <v>18</v>
      </c>
      <c r="C41" s="47"/>
      <c r="D41" s="56">
        <f>SUM('El presenze Fidal CDS'!AF29,'El presenze Fidal'!Y29,'El presenze Camp Hinterland'!AM29)</f>
        <v>7</v>
      </c>
      <c r="E41" s="67">
        <f>(D41/E5)</f>
        <v>0.1891891891891892</v>
      </c>
      <c r="F41" s="58">
        <f>SUM('El presenze Fidal CDS'!AG29,'El presenze Fidal'!Z29,'El presenze Camp Hinterland'!AN29)</f>
        <v>64</v>
      </c>
    </row>
    <row r="42" spans="1:6" ht="21" thickBot="1">
      <c r="A42" s="2">
        <v>37</v>
      </c>
      <c r="B42" s="6" t="s">
        <v>105</v>
      </c>
      <c r="C42" s="47"/>
      <c r="D42" s="56">
        <f>SUM('El presenze Fidal CDS'!AF38,'El presenze Fidal'!Y38,'El presenze Camp Hinterland'!AM38)</f>
        <v>17</v>
      </c>
      <c r="E42" s="67">
        <f>(D42/E5)</f>
        <v>0.4594594594594595</v>
      </c>
      <c r="F42" s="58">
        <f>SUM('El presenze Fidal CDS'!AG38,'El presenze Fidal'!Z38,'El presenze Camp Hinterland'!AN38)</f>
        <v>62</v>
      </c>
    </row>
    <row r="43" spans="1:6" ht="21" thickBot="1">
      <c r="A43" s="2">
        <v>38</v>
      </c>
      <c r="B43" s="6" t="s">
        <v>1</v>
      </c>
      <c r="C43" s="47"/>
      <c r="D43" s="56">
        <f>SUM('El presenze Fidal CDS'!AF5,'El presenze Fidal'!Y5,'El presenze Camp Hinterland'!AM5)</f>
        <v>11</v>
      </c>
      <c r="E43" s="67">
        <f>(D43/E5)</f>
        <v>0.2972972972972973</v>
      </c>
      <c r="F43" s="58">
        <f>SUM('El presenze Fidal CDS'!AG5,'El presenze Fidal'!Z5,'El presenze Camp Hinterland'!AN5)</f>
        <v>62</v>
      </c>
    </row>
    <row r="44" spans="1:6" ht="21" thickBot="1">
      <c r="A44" s="2">
        <v>39</v>
      </c>
      <c r="B44" s="6" t="s">
        <v>5</v>
      </c>
      <c r="C44" s="47"/>
      <c r="D44" s="56">
        <f>SUM('El presenze Fidal CDS'!AF11,'El presenze Fidal'!Y11,'El presenze Camp Hinterland'!AM11)</f>
        <v>11</v>
      </c>
      <c r="E44" s="67">
        <f>(D44/E5)</f>
        <v>0.2972972972972973</v>
      </c>
      <c r="F44" s="58">
        <f>SUM('El presenze Fidal CDS'!AG11,'El presenze Fidal'!Z11,'El presenze Camp Hinterland'!AN11)</f>
        <v>62</v>
      </c>
    </row>
    <row r="45" spans="1:6" ht="21" thickBot="1">
      <c r="A45" s="2">
        <v>40</v>
      </c>
      <c r="B45" s="6" t="s">
        <v>12</v>
      </c>
      <c r="C45" s="47"/>
      <c r="D45" s="56">
        <f>SUM('El presenze Fidal CDS'!AF23,'El presenze Fidal'!Y23,'El presenze Camp Hinterland'!AM23)</f>
        <v>9</v>
      </c>
      <c r="E45" s="67">
        <f>(D45/E5)</f>
        <v>0.24324324324324326</v>
      </c>
      <c r="F45" s="58">
        <f>SUM('El presenze Fidal CDS'!AG23,'El presenze Fidal'!Z23,'El presenze Camp Hinterland'!AN23)</f>
        <v>58</v>
      </c>
    </row>
    <row r="46" spans="1:6" ht="21" thickBot="1">
      <c r="A46" s="2">
        <v>41</v>
      </c>
      <c r="B46" s="6" t="s">
        <v>82</v>
      </c>
      <c r="C46" s="47"/>
      <c r="D46" s="56">
        <f>SUM('El presenze Fidal CDS'!AF53,'El presenze Fidal'!Y53,'El presenze Camp Hinterland'!AM53)</f>
        <v>12</v>
      </c>
      <c r="E46" s="67">
        <f>(D46/E5)</f>
        <v>0.32432432432432434</v>
      </c>
      <c r="F46" s="58">
        <f>SUM('El presenze Fidal CDS'!AG53,'El presenze Fidal'!Z53,'El presenze Camp Hinterland'!AN53)</f>
        <v>56</v>
      </c>
    </row>
    <row r="47" spans="1:6" ht="21" thickBot="1">
      <c r="A47" s="2">
        <v>42</v>
      </c>
      <c r="B47" s="6" t="s">
        <v>20</v>
      </c>
      <c r="C47" s="47"/>
      <c r="D47" s="56">
        <f>SUM('El presenze Fidal CDS'!AF31,'El presenze Fidal'!Y31,'El presenze Camp Hinterland'!AM31)</f>
        <v>11</v>
      </c>
      <c r="E47" s="67">
        <f>(D47/E5)</f>
        <v>0.2972972972972973</v>
      </c>
      <c r="F47" s="58">
        <f>SUM('El presenze Fidal CDS'!AG31,'El presenze Fidal'!Z31,'El presenze Camp Hinterland'!AN31)</f>
        <v>54</v>
      </c>
    </row>
    <row r="48" spans="1:6" ht="21" thickBot="1">
      <c r="A48" s="2">
        <v>43</v>
      </c>
      <c r="B48" s="6" t="s">
        <v>101</v>
      </c>
      <c r="C48" s="47"/>
      <c r="D48" s="56">
        <f>SUM('El presenze Fidal CDS'!AF35,'El presenze Fidal'!Y35,'El presenze Camp Hinterland'!AM35)</f>
        <v>11</v>
      </c>
      <c r="E48" s="67">
        <f>(D48/E5)</f>
        <v>0.2972972972972973</v>
      </c>
      <c r="F48" s="58">
        <f>SUM('El presenze Fidal CDS'!AG35,'El presenze Fidal'!Z35,'El presenze Camp Hinterland'!AN35)</f>
        <v>54</v>
      </c>
    </row>
    <row r="49" spans="1:6" ht="21" thickBot="1">
      <c r="A49" s="2">
        <v>44</v>
      </c>
      <c r="B49" s="6" t="s">
        <v>21</v>
      </c>
      <c r="C49" s="47"/>
      <c r="D49" s="56">
        <f>SUM('El presenze Fidal CDS'!AF36,'El presenze Fidal'!Y36,'El presenze Camp Hinterland'!AM36)</f>
        <v>8</v>
      </c>
      <c r="E49" s="67">
        <f>(D49/E5)</f>
        <v>0.21621621621621623</v>
      </c>
      <c r="F49" s="58">
        <f>SUM('El presenze Fidal CDS'!AG36,'El presenze Fidal'!Z36,'El presenze Camp Hinterland'!AN36)</f>
        <v>52</v>
      </c>
    </row>
    <row r="50" spans="1:6" ht="21" thickBot="1">
      <c r="A50" s="2">
        <v>45</v>
      </c>
      <c r="B50" s="6" t="s">
        <v>106</v>
      </c>
      <c r="C50" s="47"/>
      <c r="D50" s="56">
        <f>SUM('El presenze Fidal CDS'!AF49,'El presenze Fidal'!Y49,'El presenze Camp Hinterland'!AM49)</f>
        <v>6</v>
      </c>
      <c r="E50" s="67">
        <f>(D50/E5)</f>
        <v>0.16216216216216217</v>
      </c>
      <c r="F50" s="58">
        <f>SUM('El presenze Fidal CDS'!AG49,'El presenze Fidal'!Z49,'El presenze Camp Hinterland'!AN49)</f>
        <v>43</v>
      </c>
    </row>
    <row r="51" spans="1:6" ht="21" thickBot="1">
      <c r="A51" s="2">
        <v>46</v>
      </c>
      <c r="B51" s="6" t="s">
        <v>3</v>
      </c>
      <c r="C51" s="47"/>
      <c r="D51" s="56">
        <f>SUM('El presenze Fidal CDS'!AF9,'El presenze Fidal'!Y9,'El presenze Camp Hinterland'!AM9)</f>
        <v>7</v>
      </c>
      <c r="E51" s="67">
        <f>(D51/E5)</f>
        <v>0.1891891891891892</v>
      </c>
      <c r="F51" s="58">
        <f>SUM('El presenze Fidal CDS'!AG9,'El presenze Fidal'!Z9,'El presenze Camp Hinterland'!AN9)</f>
        <v>38</v>
      </c>
    </row>
    <row r="52" spans="1:6" ht="21" thickBot="1">
      <c r="A52" s="2">
        <v>47</v>
      </c>
      <c r="B52" s="6" t="s">
        <v>28</v>
      </c>
      <c r="C52" s="47"/>
      <c r="D52" s="56">
        <f>SUM('El presenze Fidal CDS'!AF47,'El presenze Fidal'!Y47,'El presenze Camp Hinterland'!AM47)</f>
        <v>10</v>
      </c>
      <c r="E52" s="67">
        <f>(D52/E5)</f>
        <v>0.2702702702702703</v>
      </c>
      <c r="F52" s="58">
        <f>SUM('El presenze Fidal CDS'!AG47,'El presenze Fidal'!Z47,'El presenze Camp Hinterland'!AN47)</f>
        <v>36</v>
      </c>
    </row>
    <row r="53" spans="1:6" ht="21" thickBot="1">
      <c r="A53" s="2">
        <v>48</v>
      </c>
      <c r="B53" s="6" t="s">
        <v>7</v>
      </c>
      <c r="C53" s="47"/>
      <c r="D53" s="56">
        <f>SUM('El presenze Fidal CDS'!AF17,'El presenze Fidal'!Y17,'El presenze Camp Hinterland'!AM17)</f>
        <v>4</v>
      </c>
      <c r="E53" s="67">
        <f>(D53/E5)</f>
        <v>0.10810810810810811</v>
      </c>
      <c r="F53" s="58">
        <f>SUM('El presenze Fidal CDS'!AG17,'El presenze Fidal'!Z17,'El presenze Camp Hinterland'!AN17)</f>
        <v>32</v>
      </c>
    </row>
    <row r="54" spans="1:6" ht="21" thickBot="1">
      <c r="A54" s="2">
        <v>49</v>
      </c>
      <c r="B54" s="6" t="s">
        <v>33</v>
      </c>
      <c r="C54" s="47"/>
      <c r="D54" s="56">
        <f>SUM('El presenze Fidal CDS'!AF55,'El presenze Fidal'!Y55,'El presenze Camp Hinterland'!AM55)</f>
        <v>4</v>
      </c>
      <c r="E54" s="67">
        <f>(D54/E5)</f>
        <v>0.10810810810810811</v>
      </c>
      <c r="F54" s="58">
        <f>SUM('El presenze Fidal CDS'!AG55,'El presenze Fidal'!Z55,'El presenze Camp Hinterland'!AN55)</f>
        <v>28</v>
      </c>
    </row>
    <row r="55" spans="1:6" ht="21" thickBot="1">
      <c r="A55" s="2">
        <v>50</v>
      </c>
      <c r="B55" s="6" t="s">
        <v>76</v>
      </c>
      <c r="C55" s="47"/>
      <c r="D55" s="56">
        <f>SUM('El presenze Fidal CDS'!AF7,'El presenze Fidal'!Y7,'El presenze Camp Hinterland'!AM7)</f>
        <v>9</v>
      </c>
      <c r="E55" s="67">
        <f>(D55/E5)</f>
        <v>0.24324324324324326</v>
      </c>
      <c r="F55" s="58">
        <f>SUM('El presenze Fidal CDS'!AG7,'El presenze Fidal'!Z7,'El presenze Camp Hinterland'!AN7)</f>
        <v>26</v>
      </c>
    </row>
    <row r="56" spans="1:6" ht="21" thickBot="1">
      <c r="A56" s="2">
        <v>51</v>
      </c>
      <c r="B56" s="6" t="s">
        <v>71</v>
      </c>
      <c r="C56" s="47"/>
      <c r="D56" s="56">
        <f>SUM('El presenze Fidal CDS'!AF15,'El presenze Fidal'!Y15,'El presenze Camp Hinterland'!AM15)</f>
        <v>5</v>
      </c>
      <c r="E56" s="67">
        <f>(D56/E5)</f>
        <v>0.13513513513513514</v>
      </c>
      <c r="F56" s="58">
        <f>SUM('El presenze Fidal CDS'!AG15,'El presenze Fidal'!Z15,'El presenze Camp Hinterland'!AN15)</f>
        <v>26</v>
      </c>
    </row>
    <row r="57" spans="1:6" ht="21" thickBot="1">
      <c r="A57" s="2">
        <v>52</v>
      </c>
      <c r="B57" s="6" t="s">
        <v>31</v>
      </c>
      <c r="C57" s="47"/>
      <c r="D57" s="56">
        <f>SUM('El presenze Fidal CDS'!AF52,'El presenze Fidal'!Y52,'El presenze Camp Hinterland'!AM52)</f>
        <v>3</v>
      </c>
      <c r="E57" s="67">
        <f>(D57/E5)</f>
        <v>0.08108108108108109</v>
      </c>
      <c r="F57" s="58">
        <f>SUM('El presenze Fidal CDS'!AG52,'El presenze Fidal'!Z52,'El presenze Camp Hinterland'!AN52)</f>
        <v>22</v>
      </c>
    </row>
    <row r="58" spans="1:6" ht="21" thickBot="1">
      <c r="A58" s="2">
        <v>53</v>
      </c>
      <c r="B58" s="6" t="s">
        <v>24</v>
      </c>
      <c r="C58" s="47"/>
      <c r="D58" s="56">
        <f>SUM('El presenze Fidal CDS'!AF41,'El presenze Fidal'!Y41,'El presenze Camp Hinterland'!AM41)</f>
        <v>1</v>
      </c>
      <c r="E58" s="67">
        <f>(D58/E5)</f>
        <v>0.02702702702702703</v>
      </c>
      <c r="F58" s="58">
        <f>SUM('El presenze Fidal CDS'!AG41,'El presenze Fidal'!Z41,'El presenze Camp Hinterland'!AN41)</f>
        <v>10</v>
      </c>
    </row>
    <row r="59" spans="1:6" ht="21" thickBot="1">
      <c r="A59" s="2">
        <v>54</v>
      </c>
      <c r="B59" s="6" t="s">
        <v>83</v>
      </c>
      <c r="C59" s="47"/>
      <c r="D59" s="56">
        <f>SUM('El presenze Fidal CDS'!AF57,'El presenze Fidal'!Y57,'El presenze Camp Hinterland'!AM57)</f>
        <v>4</v>
      </c>
      <c r="E59" s="67">
        <f>(D59/E5)</f>
        <v>0.10810810810810811</v>
      </c>
      <c r="F59" s="58">
        <f>SUM('El presenze Fidal CDS'!AG57,'El presenze Fidal'!Z57,'El presenze Camp Hinterland'!AN57)</f>
        <v>8</v>
      </c>
    </row>
    <row r="60" spans="1:6" ht="21" thickBot="1">
      <c r="A60" s="2">
        <v>55</v>
      </c>
      <c r="B60" s="6" t="s">
        <v>77</v>
      </c>
      <c r="C60" s="47"/>
      <c r="D60" s="56">
        <f>SUM('El presenze Fidal CDS'!AF18,'El presenze Fidal'!Y18,'El presenze Camp Hinterland'!AM18)</f>
        <v>3</v>
      </c>
      <c r="E60" s="67">
        <f>(D60/E5)</f>
        <v>0.08108108108108109</v>
      </c>
      <c r="F60" s="58">
        <f>SUM('El presenze Fidal CDS'!AG18,'El presenze Fidal'!Z18,'El presenze Camp Hinterland'!AN18)</f>
        <v>6</v>
      </c>
    </row>
    <row r="61" spans="1:6" ht="21" thickBot="1">
      <c r="A61" s="2">
        <v>56</v>
      </c>
      <c r="B61" s="99" t="s">
        <v>6</v>
      </c>
      <c r="C61" s="100"/>
      <c r="D61" s="119">
        <f>SUM('El presenze Fidal CDS'!AF16,'El presenze Fidal'!Y16,'El presenze Camp Hinterland'!AM16)</f>
        <v>1</v>
      </c>
      <c r="E61" s="67">
        <f>(D61/E5)</f>
        <v>0.02702702702702703</v>
      </c>
      <c r="F61" s="120">
        <f>SUM('El presenze Fidal CDS'!AG16,'El presenze Fidal'!Z16,'El presenze Camp Hinterland'!AN16)</f>
        <v>2</v>
      </c>
    </row>
    <row r="62" spans="1:6" ht="21" thickBot="1">
      <c r="A62" s="2">
        <v>57</v>
      </c>
      <c r="B62" s="80" t="s">
        <v>16</v>
      </c>
      <c r="C62" s="48"/>
      <c r="D62" s="116">
        <f>SUM('El presenze Fidal CDS'!AF27,'El presenze Fidal'!Y27,'El presenze Camp Hinterland'!AM27)</f>
        <v>1</v>
      </c>
      <c r="E62" s="118">
        <f>(D62/E5)</f>
        <v>0.02702702702702703</v>
      </c>
      <c r="F62" s="117">
        <f>SUM('El presenze Fidal CDS'!AG27,'El presenze Fidal'!Z27,'El presenze Camp Hinterland'!AN27)</f>
        <v>2</v>
      </c>
    </row>
  </sheetData>
  <sheetProtection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Silvano</cp:lastModifiedBy>
  <cp:lastPrinted>2012-05-14T12:19:57Z</cp:lastPrinted>
  <dcterms:created xsi:type="dcterms:W3CDTF">2011-11-18T20:07:58Z</dcterms:created>
  <dcterms:modified xsi:type="dcterms:W3CDTF">2016-06-21T21:24:08Z</dcterms:modified>
  <cp:category/>
  <cp:version/>
  <cp:contentType/>
  <cp:contentStatus/>
</cp:coreProperties>
</file>