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El presenze Fidal CDS" sheetId="1" r:id="rId1"/>
    <sheet name="El presenze Fidal" sheetId="2" r:id="rId2"/>
    <sheet name="El presenze Golden Cup" sheetId="3" r:id="rId3"/>
    <sheet name="Totale presenze" sheetId="4" r:id="rId4"/>
    <sheet name="Classifica Generale" sheetId="5" r:id="rId5"/>
  </sheets>
  <definedNames>
    <definedName name="_xlnm._FilterDatabase" localSheetId="4" hidden="1">'Classifica Generale'!$B$1:$B$54</definedName>
    <definedName name="_xlnm._FilterDatabase" localSheetId="1" hidden="1">'El presenze Fidal'!$B$1:$B$199</definedName>
    <definedName name="_xlnm._FilterDatabase" localSheetId="0" hidden="1">'El presenze Fidal CDS'!$AA$1:$AA$198</definedName>
    <definedName name="_xlnm._FilterDatabase" localSheetId="2" hidden="1">'El presenze Golden Cup'!$B$1:$B$198</definedName>
    <definedName name="_xlnm._FilterDatabase" localSheetId="3" hidden="1">'Totale presenze'!$B$1:$B$54</definedName>
    <definedName name="_xlfn.COUNTIFS" hidden="1">#NAME?</definedName>
    <definedName name="_xlnm.Print_Area" localSheetId="1">'El presenze Fidal'!$A$1:$AE$55</definedName>
    <definedName name="_xlnm.Print_Area" localSheetId="0">'El presenze Fidal CDS'!$A$1:$AA$55</definedName>
    <definedName name="_xlnm.Print_Area" localSheetId="2">'El presenze Golden Cup'!$A$1:$L$55</definedName>
    <definedName name="_xlnm.Print_Titles" localSheetId="1">'El presenze Fidal'!$1:$3</definedName>
    <definedName name="_xlnm.Print_Titles" localSheetId="0">'El presenze Fidal CDS'!$1:$3</definedName>
    <definedName name="_xlnm.Print_Titles" localSheetId="2">'El presenze Golden Cup'!$1:$3</definedName>
  </definedNames>
  <calcPr fullCalcOnLoad="1"/>
</workbook>
</file>

<file path=xl/sharedStrings.xml><?xml version="1.0" encoding="utf-8"?>
<sst xmlns="http://schemas.openxmlformats.org/spreadsheetml/2006/main" count="2362" uniqueCount="151">
  <si>
    <t>NOME COGNOME</t>
  </si>
  <si>
    <t>ALBERTI GIANLUCA</t>
  </si>
  <si>
    <t>BANA RICCARDO</t>
  </si>
  <si>
    <t>BECCARIS MAURO</t>
  </si>
  <si>
    <t>BERARDI FLAVIO</t>
  </si>
  <si>
    <t>BERETTI ALDO</t>
  </si>
  <si>
    <t>BRIONI ORAZIO</t>
  </si>
  <si>
    <t>BRIONI SERGIO</t>
  </si>
  <si>
    <t>CALCINARDI GRAZIANO</t>
  </si>
  <si>
    <t>CAVALLI ANDREA</t>
  </si>
  <si>
    <t>CERA DINO</t>
  </si>
  <si>
    <t>COPPI GIOVANNI</t>
  </si>
  <si>
    <t>CRESCINI ROBERTO</t>
  </si>
  <si>
    <t>CRISTALDI SALVATORE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</si>
  <si>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</si>
  <si>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</si>
  <si>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</si>
  <si>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</si>
  <si>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</si>
  <si>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</si>
  <si>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ILLIANO VINCENZO</t>
  </si>
  <si>
    <t>INSELVINI MASSIMILIANO</t>
  </si>
  <si>
    <t>LO CICERO RENATO</t>
  </si>
  <si>
    <t>MARINI LUCIANO</t>
  </si>
  <si>
    <t>MASSARDI ALESSANDRO</t>
  </si>
  <si>
    <t>MILANI GIUSEPPE</t>
  </si>
  <si>
    <t>MORANDINI RICCARDO</t>
  </si>
  <si>
    <t>POLINI GIOVANNI</t>
  </si>
  <si>
    <t>POZZI SEVERO</t>
  </si>
  <si>
    <t>RINALDI PIETROPAOLO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</si>
  <si>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</si>
  <si>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</si>
  <si>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</si>
  <si>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</si>
  <si>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</si>
  <si>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</si>
  <si>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</si>
  <si>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</si>
  <si>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TONONI SILVIO</t>
  </si>
  <si>
    <t>TRECCANI DARIO SILVANO</t>
  </si>
  <si>
    <t>TURCHETTI MAURIZIO</t>
  </si>
  <si>
    <t>VOLTOLINI RINO</t>
  </si>
  <si>
    <t>ZAMBELLI CLAUDIO</t>
  </si>
  <si>
    <t>ZANARDINI GABRIELE</t>
  </si>
  <si>
    <t xml:space="preserve">ZANARDINI ROBERTO </t>
  </si>
  <si>
    <t>ZANARDINI VINCENZO</t>
  </si>
  <si>
    <t>ZAMPEDRI NICOLA</t>
  </si>
  <si>
    <t>ZILIOLI ETTORE</t>
  </si>
  <si>
    <t>ZILIOLI IVAN</t>
  </si>
  <si>
    <t>BOLDORI MAURIZIO</t>
  </si>
  <si>
    <t>N°</t>
  </si>
  <si>
    <t>Atletica Falegnameria Guerrini</t>
  </si>
  <si>
    <t>Bedizzole 06/01</t>
  </si>
  <si>
    <t>CAMPESTRE</t>
  </si>
  <si>
    <t>TIPO GARA</t>
  </si>
  <si>
    <t>LUOGO E DATA</t>
  </si>
  <si>
    <t>PISTA</t>
  </si>
  <si>
    <t>STRADA</t>
  </si>
  <si>
    <t>A</t>
  </si>
  <si>
    <t>Totale presenze gruppo</t>
  </si>
  <si>
    <t>Parco Colline Badia (BS) 22/01</t>
  </si>
  <si>
    <t>Monticelli Brusati 16/12</t>
  </si>
  <si>
    <t>A = ASSENTE</t>
  </si>
  <si>
    <t>LEGENDA:</t>
  </si>
  <si>
    <t>Parco del Mella (BS) 26/02</t>
  </si>
  <si>
    <t>1/2 MARATONA</t>
  </si>
  <si>
    <t>R = RITIRATO</t>
  </si>
  <si>
    <t xml:space="preserve">Statistica di presenze atleti alla Golden Cup 2012 </t>
  </si>
  <si>
    <t>MONTAGNA</t>
  </si>
  <si>
    <t>Polpenazze d.G. 15/01</t>
  </si>
  <si>
    <t>Padenghe s.G. 29/01</t>
  </si>
  <si>
    <t>Collio Vallesabbia 01/04</t>
  </si>
  <si>
    <t>Bione 24/06</t>
  </si>
  <si>
    <t>Montichiari 22/04</t>
  </si>
  <si>
    <t>Travagliato 13/05</t>
  </si>
  <si>
    <t>Castelgoffredo (MN) 10/06</t>
  </si>
  <si>
    <t>Cavriana (MN) 29/07</t>
  </si>
  <si>
    <t xml:space="preserve">Statistica di presenze atleti alle gare Fidal 2012 </t>
  </si>
  <si>
    <t xml:space="preserve"> </t>
  </si>
  <si>
    <t xml:space="preserve">Statistica di presenze atleti ai Campionati di Società Fidal 2012 </t>
  </si>
  <si>
    <t xml:space="preserve"> Punteggio Totale</t>
  </si>
  <si>
    <t>Punteggio totale atleti alla gare anno 2012</t>
  </si>
  <si>
    <t>6 miglia di Cellatica 04/03</t>
  </si>
  <si>
    <t>Brescia Half Marathon 11/03</t>
  </si>
  <si>
    <t>Brescia Ten 11/03</t>
  </si>
  <si>
    <t>Corritalia 2012 - 18/03 (C.S. Badia)</t>
  </si>
  <si>
    <t>Totale punteggio atleta</t>
  </si>
  <si>
    <t>Punteggio Fidal CDS</t>
  </si>
  <si>
    <t>Presenze   Fidal CDS</t>
  </si>
  <si>
    <t>Altre Fidal Punteggio</t>
  </si>
  <si>
    <t>Altre Fidal Presenze</t>
  </si>
  <si>
    <t>Punteggio Golden Cup</t>
  </si>
  <si>
    <t>Presenze Golden Cup</t>
  </si>
  <si>
    <t>Presenze Totale</t>
  </si>
  <si>
    <t>Polpenazze 25/03 - campionati italiani</t>
  </si>
  <si>
    <t>"Felter Sport", Calvesi (Brescia) - 18/04</t>
  </si>
  <si>
    <t>Corri per Brescia - 26/04</t>
  </si>
  <si>
    <t>Castegnato - 29/04</t>
  </si>
  <si>
    <t>Rodengo Saiano - 01/05</t>
  </si>
  <si>
    <t>"Felter Sport", Desenzano - 17/05</t>
  </si>
  <si>
    <t>4 Miglia di Gavardo (Regionale) - 19/05</t>
  </si>
  <si>
    <t>Cesovo di Gardone V/T (montagna) - 20/05</t>
  </si>
  <si>
    <t>Torbiato di Adro - 25/05</t>
  </si>
  <si>
    <t>Gardone V/T - 26/05</t>
  </si>
  <si>
    <t>1/2 MARAT.</t>
  </si>
  <si>
    <t>CAMPES.</t>
  </si>
  <si>
    <t>XX Miglia - 27/05</t>
  </si>
  <si>
    <t>Classifica Generale anno 2012</t>
  </si>
  <si>
    <t>Italiani Fidal CdS</t>
  </si>
  <si>
    <t>Regionali Fidal CdS</t>
  </si>
  <si>
    <t>Gare Fidal CdS</t>
  </si>
  <si>
    <t>Gare Fidal</t>
  </si>
  <si>
    <t>Golden Cup</t>
  </si>
  <si>
    <t>R=3</t>
  </si>
  <si>
    <t>R=2</t>
  </si>
  <si>
    <t>R=1</t>
  </si>
  <si>
    <t>"Felter Sport", Nave - 27/06</t>
  </si>
  <si>
    <t>"Felter Sport", Salò - 01/08</t>
  </si>
  <si>
    <t>"Felter Sport", Darfo Boario Terme - 05/09</t>
  </si>
  <si>
    <t>Padenghe Sul Garda - 30/09</t>
  </si>
  <si>
    <t>Cellatica 04/03</t>
  </si>
  <si>
    <t>Bedizzole - 14/10</t>
  </si>
  <si>
    <t>Nave - Maddalena (montagna) - 05/05</t>
  </si>
  <si>
    <t>Paratico - 02/06</t>
  </si>
  <si>
    <t>Castrezzato - 17/06</t>
  </si>
  <si>
    <t>Darfo Boario Terme - 23/09</t>
  </si>
  <si>
    <t>Cazzago San Martino - 28/10</t>
  </si>
  <si>
    <t>Lonato 12/02 (Regionale Atl. Vighenzi)</t>
  </si>
  <si>
    <t>Camignone - 23/06</t>
  </si>
  <si>
    <t>Nuvolento - 28/06</t>
  </si>
  <si>
    <t>Vestone "3 campanili" - 01/07</t>
  </si>
  <si>
    <t>Montirone (MontiRun" - 13/07</t>
  </si>
  <si>
    <t>Bagolino (Corsa in montagna) - 29/07</t>
  </si>
  <si>
    <t>Navazzo di Gargnano - 05/08</t>
  </si>
  <si>
    <t>Rodengo Saiano (Miglio sotto le stelle - 24/08</t>
  </si>
  <si>
    <t>Gardone V/T (sCorriMella) - 02/09</t>
  </si>
  <si>
    <t>Brescia (Meeting di fine estate) - 13/09</t>
  </si>
  <si>
    <t>Brixia Half Marathon - 16/09</t>
  </si>
  <si>
    <t>Desenzano 16/09 (Regionale Atl. Vighenzi)</t>
  </si>
  <si>
    <t>Padenghe 07/10 (Regionale Atl. Vighenzi)</t>
  </si>
  <si>
    <t>Brescia "Scalata Monte Maddalena" - 21/10</t>
  </si>
  <si>
    <t>Brescia (Brescianina in collina) - 18/11</t>
  </si>
  <si>
    <t>Gavardo (Cross di San Carlo) - 23/12</t>
  </si>
  <si>
    <t>Nave (Sentiero del Marrone) - 07/10</t>
  </si>
  <si>
    <t>Percentuale presenze</t>
  </si>
  <si>
    <t>Brescia - Morosini 09/06 (Regionale Atl. Vighenzi)</t>
  </si>
  <si>
    <t>Brescia 07/07 - Gavardo 08/07 - CDS italiani - fase regionale</t>
  </si>
  <si>
    <t xml:space="preserve">Documento aggiornato al 18/11/12 (Revisione 00 del 20/01/12) </t>
  </si>
  <si>
    <t xml:space="preserve">Documento aggiornato al 18/11/2012 (Revisione 00 del 20/01/12) </t>
  </si>
  <si>
    <t xml:space="preserve">Documento aggiornato al 18/11/12 (Revisione 00 del 30/01/12) </t>
  </si>
  <si>
    <t>Documento aggiornato al 18/11/12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</si>
</sst>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3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16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16" borderId="12" xfId="0" applyFont="1" applyFill="1" applyBorder="1" applyAlignment="1" applyProtection="1">
      <alignment horizontal="center"/>
      <protection locked="0"/>
    </xf>
    <xf numFmtId="0" fontId="6" fillId="16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9" fillId="14" borderId="20" xfId="0" applyFont="1" applyFill="1" applyBorder="1" applyAlignment="1" applyProtection="1">
      <alignment horizontal="center" textRotation="90"/>
      <protection locked="0"/>
    </xf>
    <xf numFmtId="0" fontId="9" fillId="9" borderId="20" xfId="0" applyFont="1" applyFill="1" applyBorder="1" applyAlignment="1" applyProtection="1">
      <alignment horizontal="center" textRotation="90"/>
      <protection locked="0"/>
    </xf>
    <xf numFmtId="0" fontId="9" fillId="22" borderId="10" xfId="0" applyFont="1" applyFill="1" applyBorder="1" applyAlignment="1" applyProtection="1">
      <alignment horizontal="center" textRotation="90"/>
      <protection locked="0"/>
    </xf>
    <xf numFmtId="0" fontId="3" fillId="15" borderId="21" xfId="0" applyFont="1" applyFill="1" applyBorder="1" applyAlignment="1" applyProtection="1">
      <alignment horizontal="center"/>
      <protection locked="0"/>
    </xf>
    <xf numFmtId="0" fontId="3" fillId="22" borderId="10" xfId="0" applyFont="1" applyFill="1" applyBorder="1" applyAlignment="1" applyProtection="1">
      <alignment horizontal="center"/>
      <protection locked="0"/>
    </xf>
    <xf numFmtId="0" fontId="3" fillId="9" borderId="10" xfId="0" applyFont="1" applyFill="1" applyBorder="1" applyAlignment="1" applyProtection="1">
      <alignment horizontal="center"/>
      <protection locked="0"/>
    </xf>
    <xf numFmtId="0" fontId="3" fillId="14" borderId="10" xfId="0" applyFont="1" applyFill="1" applyBorder="1" applyAlignment="1" applyProtection="1">
      <alignment horizontal="center"/>
      <protection locked="0"/>
    </xf>
    <xf numFmtId="0" fontId="3" fillId="15" borderId="20" xfId="0" applyFont="1" applyFill="1" applyBorder="1" applyAlignment="1" applyProtection="1">
      <alignment horizontal="center"/>
      <protection locked="0"/>
    </xf>
    <xf numFmtId="0" fontId="3" fillId="20" borderId="10" xfId="0" applyFont="1" applyFill="1" applyBorder="1" applyAlignment="1" applyProtection="1">
      <alignment horizontal="center"/>
      <protection locked="0"/>
    </xf>
    <xf numFmtId="0" fontId="10" fillId="20" borderId="1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22" borderId="20" xfId="0" applyFont="1" applyFill="1" applyBorder="1" applyAlignment="1" applyProtection="1">
      <alignment horizontal="center" textRotation="90"/>
      <protection locked="0"/>
    </xf>
    <xf numFmtId="0" fontId="10" fillId="14" borderId="20" xfId="0" applyFont="1" applyFill="1" applyBorder="1" applyAlignment="1" applyProtection="1">
      <alignment horizontal="center" textRotation="90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14" borderId="10" xfId="0" applyFont="1" applyFill="1" applyBorder="1" applyAlignment="1" applyProtection="1">
      <alignment horizontal="center" textRotation="90"/>
      <protection locked="0"/>
    </xf>
    <xf numFmtId="0" fontId="3" fillId="24" borderId="21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22" borderId="21" xfId="0" applyFont="1" applyFill="1" applyBorder="1" applyAlignment="1" applyProtection="1">
      <alignment horizontal="center"/>
      <protection locked="0"/>
    </xf>
    <xf numFmtId="0" fontId="6" fillId="24" borderId="27" xfId="0" applyFont="1" applyFill="1" applyBorder="1" applyAlignment="1" applyProtection="1">
      <alignment horizontal="center"/>
      <protection locked="0"/>
    </xf>
    <xf numFmtId="0" fontId="3" fillId="24" borderId="20" xfId="0" applyFont="1" applyFill="1" applyBorder="1" applyAlignment="1" applyProtection="1">
      <alignment horizontal="center"/>
      <protection locked="0"/>
    </xf>
    <xf numFmtId="0" fontId="3" fillId="24" borderId="20" xfId="0" applyFont="1" applyFill="1" applyBorder="1" applyAlignment="1" applyProtection="1">
      <alignment horizontal="center" textRotation="90"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15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3" fillId="22" borderId="2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3" fillId="16" borderId="30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/>
      <protection locked="0"/>
    </xf>
    <xf numFmtId="0" fontId="2" fillId="16" borderId="30" xfId="0" applyFont="1" applyFill="1" applyBorder="1" applyAlignment="1" applyProtection="1">
      <alignment horizontal="center" vertical="center"/>
      <protection locked="0"/>
    </xf>
    <xf numFmtId="0" fontId="3" fillId="16" borderId="31" xfId="0" applyFont="1" applyFill="1" applyBorder="1" applyAlignment="1" applyProtection="1">
      <alignment horizontal="center" vertical="center" wrapText="1"/>
      <protection locked="0"/>
    </xf>
    <xf numFmtId="0" fontId="3" fillId="16" borderId="32" xfId="0" applyFont="1" applyFill="1" applyBorder="1" applyAlignment="1" applyProtection="1">
      <alignment horizontal="center"/>
      <protection locked="0"/>
    </xf>
    <xf numFmtId="0" fontId="2" fillId="16" borderId="20" xfId="0" applyFont="1" applyFill="1" applyBorder="1" applyAlignment="1" applyProtection="1">
      <alignment horizontal="center"/>
      <protection locked="0"/>
    </xf>
    <xf numFmtId="0" fontId="3" fillId="16" borderId="10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15" borderId="10" xfId="0" applyFill="1" applyBorder="1" applyAlignment="1">
      <alignment horizontal="center" textRotation="90"/>
    </xf>
    <xf numFmtId="0" fontId="6" fillId="16" borderId="10" xfId="0" applyFont="1" applyFill="1" applyBorder="1" applyAlignment="1" applyProtection="1">
      <alignment horizontal="center" vertical="center"/>
      <protection locked="0"/>
    </xf>
    <xf numFmtId="0" fontId="3" fillId="24" borderId="28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/>
      <protection locked="0"/>
    </xf>
    <xf numFmtId="0" fontId="14" fillId="4" borderId="28" xfId="0" applyFont="1" applyFill="1" applyBorder="1" applyAlignment="1" applyProtection="1">
      <alignment horizontal="center"/>
      <protection locked="0"/>
    </xf>
    <xf numFmtId="0" fontId="15" fillId="16" borderId="10" xfId="0" applyFont="1" applyFill="1" applyBorder="1" applyAlignment="1" applyProtection="1">
      <alignment horizontal="center" vertical="center"/>
      <protection locked="0"/>
    </xf>
    <xf numFmtId="0" fontId="6" fillId="15" borderId="13" xfId="0" applyFont="1" applyFill="1" applyBorder="1" applyAlignment="1" applyProtection="1">
      <alignment horizontal="center"/>
      <protection locked="0"/>
    </xf>
    <xf numFmtId="0" fontId="6" fillId="15" borderId="28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3" fillId="20" borderId="31" xfId="0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24" borderId="10" xfId="0" applyFont="1" applyFill="1" applyBorder="1" applyAlignment="1" applyProtection="1">
      <alignment horizontal="center" vertical="center"/>
      <protection locked="0"/>
    </xf>
    <xf numFmtId="9" fontId="14" fillId="24" borderId="13" xfId="50" applyFont="1" applyFill="1" applyBorder="1" applyAlignment="1" applyProtection="1">
      <alignment horizontal="center"/>
      <protection locked="0"/>
    </xf>
    <xf numFmtId="9" fontId="14" fillId="24" borderId="28" xfId="5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8" fillId="21" borderId="12" xfId="0" applyFont="1" applyFill="1" applyBorder="1" applyAlignment="1" applyProtection="1">
      <alignment horizontal="center" vertical="center" wrapText="1"/>
      <protection/>
    </xf>
    <xf numFmtId="0" fontId="8" fillId="21" borderId="47" xfId="0" applyFont="1" applyFill="1" applyBorder="1" applyAlignment="1" applyProtection="1">
      <alignment horizontal="center" vertical="center" wrapText="1"/>
      <protection/>
    </xf>
    <xf numFmtId="0" fontId="6" fillId="20" borderId="12" xfId="0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/>
    </xf>
    <xf numFmtId="0" fontId="6" fillId="22" borderId="12" xfId="0" applyFont="1" applyFill="1" applyBorder="1" applyAlignment="1" applyProtection="1">
      <alignment horizontal="center" wrapText="1"/>
      <protection locked="0"/>
    </xf>
    <xf numFmtId="0" fontId="6" fillId="22" borderId="48" xfId="0" applyFont="1" applyFill="1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/>
    </xf>
    <xf numFmtId="0" fontId="6" fillId="9" borderId="12" xfId="0" applyFont="1" applyFill="1" applyBorder="1" applyAlignment="1" applyProtection="1">
      <alignment horizontal="center"/>
      <protection locked="0"/>
    </xf>
    <xf numFmtId="0" fontId="6" fillId="9" borderId="48" xfId="0" applyFont="1" applyFill="1" applyBorder="1" applyAlignment="1" applyProtection="1">
      <alignment horizontal="center"/>
      <protection locked="0"/>
    </xf>
    <xf numFmtId="0" fontId="7" fillId="21" borderId="12" xfId="0" applyFont="1" applyFill="1" applyBorder="1" applyAlignment="1" applyProtection="1">
      <alignment vertical="center" wrapText="1"/>
      <protection locked="0"/>
    </xf>
    <xf numFmtId="0" fontId="7" fillId="21" borderId="48" xfId="0" applyFont="1" applyFill="1" applyBorder="1" applyAlignment="1" applyProtection="1">
      <alignment vertical="center" wrapText="1"/>
      <protection locked="0"/>
    </xf>
    <xf numFmtId="0" fontId="7" fillId="21" borderId="32" xfId="0" applyFont="1" applyFill="1" applyBorder="1" applyAlignment="1" applyProtection="1">
      <alignment vertical="center" wrapText="1"/>
      <protection locked="0"/>
    </xf>
    <xf numFmtId="0" fontId="7" fillId="21" borderId="27" xfId="0" applyFont="1" applyFill="1" applyBorder="1" applyAlignment="1" applyProtection="1">
      <alignment vertical="center" wrapText="1"/>
      <protection locked="0"/>
    </xf>
    <xf numFmtId="0" fontId="2" fillId="21" borderId="12" xfId="0" applyFont="1" applyFill="1" applyBorder="1" applyAlignment="1" applyProtection="1">
      <alignment horizontal="center" vertical="center" wrapText="1"/>
      <protection/>
    </xf>
    <xf numFmtId="0" fontId="2" fillId="21" borderId="48" xfId="0" applyFont="1" applyFill="1" applyBorder="1" applyAlignment="1" applyProtection="1">
      <alignment horizontal="center" vertical="center" wrapText="1"/>
      <protection/>
    </xf>
    <xf numFmtId="0" fontId="2" fillId="21" borderId="47" xfId="0" applyFont="1" applyFill="1" applyBorder="1" applyAlignment="1" applyProtection="1">
      <alignment horizontal="center" vertical="center" wrapText="1"/>
      <protection/>
    </xf>
    <xf numFmtId="0" fontId="6" fillId="14" borderId="12" xfId="0" applyFont="1" applyFill="1" applyBorder="1" applyAlignment="1" applyProtection="1">
      <alignment horizontal="center"/>
      <protection locked="0"/>
    </xf>
    <xf numFmtId="0" fontId="6" fillId="14" borderId="48" xfId="0" applyFont="1" applyFill="1" applyBorder="1" applyAlignment="1" applyProtection="1">
      <alignment horizontal="center"/>
      <protection locked="0"/>
    </xf>
    <xf numFmtId="0" fontId="6" fillId="14" borderId="47" xfId="0" applyFont="1" applyFill="1" applyBorder="1" applyAlignment="1" applyProtection="1">
      <alignment horizontal="center"/>
      <protection locked="0"/>
    </xf>
    <xf numFmtId="0" fontId="3" fillId="15" borderId="31" xfId="0" applyFont="1" applyFill="1" applyBorder="1" applyAlignment="1" applyProtection="1">
      <alignment horizontal="center" textRotation="90"/>
      <protection locked="0"/>
    </xf>
    <xf numFmtId="0" fontId="3" fillId="15" borderId="20" xfId="0" applyFont="1" applyFill="1" applyBorder="1" applyAlignment="1" applyProtection="1">
      <alignment horizontal="center" textRotation="90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/>
      <protection/>
    </xf>
    <xf numFmtId="0" fontId="8" fillId="21" borderId="12" xfId="0" applyFont="1" applyFill="1" applyBorder="1" applyAlignment="1">
      <alignment horizontal="center" vertical="center" wrapText="1"/>
    </xf>
    <xf numFmtId="0" fontId="8" fillId="21" borderId="47" xfId="0" applyFont="1" applyFill="1" applyBorder="1" applyAlignment="1">
      <alignment horizontal="center" vertical="center" wrapText="1"/>
    </xf>
    <xf numFmtId="0" fontId="6" fillId="20" borderId="48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48" xfId="0" applyFont="1" applyFill="1" applyBorder="1" applyAlignment="1" applyProtection="1">
      <alignment horizontal="center"/>
      <protection locked="0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8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24" borderId="31" xfId="0" applyFont="1" applyFill="1" applyBorder="1" applyAlignment="1" applyProtection="1">
      <alignment horizontal="center" textRotation="90"/>
      <protection locked="0"/>
    </xf>
    <xf numFmtId="0" fontId="0" fillId="0" borderId="20" xfId="0" applyFont="1" applyBorder="1" applyAlignment="1">
      <alignment horizontal="center" textRotation="90"/>
    </xf>
    <xf numFmtId="0" fontId="7" fillId="21" borderId="47" xfId="0" applyFont="1" applyFill="1" applyBorder="1" applyAlignment="1" applyProtection="1">
      <alignment vertical="center" wrapText="1"/>
      <protection locked="0"/>
    </xf>
    <xf numFmtId="0" fontId="7" fillId="21" borderId="12" xfId="0" applyFont="1" applyFill="1" applyBorder="1" applyAlignment="1" applyProtection="1">
      <alignment horizontal="center" vertical="center" wrapText="1"/>
      <protection locked="0"/>
    </xf>
    <xf numFmtId="0" fontId="7" fillId="21" borderId="48" xfId="0" applyFont="1" applyFill="1" applyBorder="1" applyAlignment="1" applyProtection="1">
      <alignment horizontal="center" vertical="center" wrapText="1"/>
      <protection locked="0"/>
    </xf>
    <xf numFmtId="0" fontId="7" fillId="21" borderId="47" xfId="0" applyFont="1" applyFill="1" applyBorder="1" applyAlignment="1" applyProtection="1">
      <alignment horizontal="center" vertical="center" wrapText="1"/>
      <protection locked="0"/>
    </xf>
    <xf numFmtId="0" fontId="3" fillId="15" borderId="27" xfId="0" applyFont="1" applyFill="1" applyBorder="1" applyAlignment="1" applyProtection="1">
      <alignment horizontal="center" textRotation="90"/>
      <protection locked="0"/>
    </xf>
    <xf numFmtId="0" fontId="0" fillId="0" borderId="49" xfId="0" applyBorder="1" applyAlignment="1">
      <alignment horizontal="center" textRotation="90"/>
    </xf>
    <xf numFmtId="0" fontId="7" fillId="14" borderId="30" xfId="0" applyFont="1" applyFill="1" applyBorder="1" applyAlignment="1" applyProtection="1">
      <alignment horizontal="center" vertical="center" wrapText="1"/>
      <protection locked="0"/>
    </xf>
    <xf numFmtId="0" fontId="3" fillId="14" borderId="32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vertical="center" wrapText="1"/>
    </xf>
    <xf numFmtId="0" fontId="3" fillId="14" borderId="0" xfId="0" applyFont="1" applyFill="1" applyAlignment="1">
      <alignment vertical="center" wrapText="1"/>
    </xf>
    <xf numFmtId="0" fontId="3" fillId="4" borderId="31" xfId="0" applyFont="1" applyFill="1" applyBorder="1" applyAlignment="1" applyProtection="1">
      <alignment horizontal="center" textRotation="90"/>
      <protection locked="0"/>
    </xf>
    <xf numFmtId="0" fontId="0" fillId="4" borderId="41" xfId="0" applyFill="1" applyBorder="1" applyAlignment="1">
      <alignment textRotation="90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24" borderId="41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X44" sqref="X44"/>
    </sheetView>
  </sheetViews>
  <sheetFormatPr defaultColWidth="9.140625" defaultRowHeight="12.75"/>
  <cols>
    <col min="1" max="1" width="6.7109375" style="115" customWidth="1"/>
    <col min="2" max="2" width="30.7109375" style="115" customWidth="1"/>
    <col min="3" max="25" width="4.7109375" style="115" customWidth="1"/>
    <col min="26" max="26" width="4.7109375" style="116" customWidth="1"/>
    <col min="27" max="27" width="4.7109375" style="115" customWidth="1"/>
    <col min="28" max="28" width="5.421875" style="115" customWidth="1"/>
    <col min="29" max="16384" width="9.140625" style="115" customWidth="1"/>
  </cols>
  <sheetData>
    <row r="1" spans="1:27" s="1" customFormat="1" ht="54.75" customHeight="1" thickBot="1">
      <c r="A1" s="124" t="s">
        <v>51</v>
      </c>
      <c r="B1" s="125"/>
      <c r="C1" s="137" t="s">
        <v>79</v>
      </c>
      <c r="D1" s="138"/>
      <c r="E1" s="138"/>
      <c r="F1" s="138"/>
      <c r="G1" s="138"/>
      <c r="H1" s="138"/>
      <c r="I1" s="138"/>
      <c r="J1" s="138"/>
      <c r="K1" s="138"/>
      <c r="L1" s="138"/>
      <c r="M1" s="139"/>
      <c r="N1" s="133" t="s">
        <v>147</v>
      </c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  <c r="AA1" s="136"/>
    </row>
    <row r="2" spans="1:27" s="1" customFormat="1" ht="21" customHeight="1" thickBot="1">
      <c r="A2" s="2"/>
      <c r="B2" s="5" t="s">
        <v>54</v>
      </c>
      <c r="C2" s="126" t="s">
        <v>53</v>
      </c>
      <c r="D2" s="127"/>
      <c r="E2" s="127"/>
      <c r="F2" s="127"/>
      <c r="G2" s="127"/>
      <c r="H2" s="128" t="s">
        <v>65</v>
      </c>
      <c r="I2" s="129"/>
      <c r="J2" s="130"/>
      <c r="K2" s="130"/>
      <c r="L2" s="131" t="s">
        <v>56</v>
      </c>
      <c r="M2" s="132"/>
      <c r="N2" s="132"/>
      <c r="O2" s="132"/>
      <c r="P2" s="132"/>
      <c r="Q2" s="132"/>
      <c r="R2" s="140" t="s">
        <v>57</v>
      </c>
      <c r="S2" s="141"/>
      <c r="T2" s="141"/>
      <c r="U2" s="141"/>
      <c r="V2" s="141"/>
      <c r="W2" s="141"/>
      <c r="X2" s="141"/>
      <c r="Y2" s="142"/>
      <c r="Z2" s="39"/>
      <c r="AA2" s="143" t="s">
        <v>86</v>
      </c>
    </row>
    <row r="3" spans="1:27" s="1" customFormat="1" ht="180" customHeight="1" thickBot="1">
      <c r="A3" s="2"/>
      <c r="B3" s="5" t="s">
        <v>55</v>
      </c>
      <c r="C3" s="22" t="s">
        <v>52</v>
      </c>
      <c r="D3" s="22" t="s">
        <v>60</v>
      </c>
      <c r="E3" s="22" t="s">
        <v>64</v>
      </c>
      <c r="F3" s="22" t="s">
        <v>94</v>
      </c>
      <c r="G3" s="22" t="s">
        <v>61</v>
      </c>
      <c r="H3" s="15" t="s">
        <v>120</v>
      </c>
      <c r="I3" s="15" t="s">
        <v>98</v>
      </c>
      <c r="J3" s="15" t="s">
        <v>119</v>
      </c>
      <c r="K3" s="15" t="s">
        <v>121</v>
      </c>
      <c r="L3" s="14" t="s">
        <v>95</v>
      </c>
      <c r="M3" s="14" t="s">
        <v>99</v>
      </c>
      <c r="N3" s="14" t="s">
        <v>116</v>
      </c>
      <c r="O3" s="14" t="s">
        <v>146</v>
      </c>
      <c r="P3" s="14" t="s">
        <v>117</v>
      </c>
      <c r="Q3" s="14" t="s">
        <v>118</v>
      </c>
      <c r="R3" s="13" t="s">
        <v>97</v>
      </c>
      <c r="S3" s="13" t="s">
        <v>122</v>
      </c>
      <c r="T3" s="13" t="s">
        <v>101</v>
      </c>
      <c r="U3" s="13" t="s">
        <v>123</v>
      </c>
      <c r="V3" s="13" t="s">
        <v>124</v>
      </c>
      <c r="W3" s="13" t="s">
        <v>125</v>
      </c>
      <c r="X3" s="13" t="s">
        <v>126</v>
      </c>
      <c r="Y3" s="13" t="s">
        <v>141</v>
      </c>
      <c r="Z3" s="41" t="s">
        <v>59</v>
      </c>
      <c r="AA3" s="144"/>
    </row>
    <row r="4" spans="1:27" s="1" customFormat="1" ht="27.75" customHeight="1" thickBot="1">
      <c r="A4" s="2" t="s">
        <v>50</v>
      </c>
      <c r="B4" s="4" t="s">
        <v>0</v>
      </c>
      <c r="C4" s="21">
        <f>COUNTIF(C5:C53,"7")</f>
        <v>31</v>
      </c>
      <c r="D4" s="21">
        <f>COUNTIF(D5:D53,"7")</f>
        <v>31</v>
      </c>
      <c r="E4" s="21">
        <f>COUNTIF(E5:E53,"7")</f>
        <v>26</v>
      </c>
      <c r="F4" s="21">
        <f>COUNTIF(F5:F53,"10")</f>
        <v>21</v>
      </c>
      <c r="G4" s="21">
        <f>COUNTIF(G5:G53,"X")</f>
        <v>0</v>
      </c>
      <c r="H4" s="17">
        <f>COUNTIF(H5:H53,"7")</f>
        <v>15</v>
      </c>
      <c r="I4" s="17">
        <f>COUNTIF(I5:I53,"7")+1</f>
        <v>15</v>
      </c>
      <c r="J4" s="17">
        <f>COUNTIF(J5:J53,"7")</f>
        <v>11</v>
      </c>
      <c r="K4" s="17">
        <f>COUNTIF(K5:K53,"7")</f>
        <v>21</v>
      </c>
      <c r="L4" s="18">
        <f>COUNTIF(L5:L53,"7")+2</f>
        <v>11</v>
      </c>
      <c r="M4" s="18">
        <f>COUNTIF(M5:M53,"7")</f>
        <v>7</v>
      </c>
      <c r="N4" s="18">
        <f>COUNTIF(N5:N53,"7")</f>
        <v>11</v>
      </c>
      <c r="O4" s="18">
        <f>COUNTIF(O5:O53,"8")</f>
        <v>3</v>
      </c>
      <c r="P4" s="18">
        <f>COUNTIF(P5:P53,"7")</f>
        <v>13</v>
      </c>
      <c r="Q4" s="18">
        <f>COUNTIF(Q5:Q53,"7")</f>
        <v>3</v>
      </c>
      <c r="R4" s="19">
        <f>COUNTIF(R5:R53,"7")+1</f>
        <v>28</v>
      </c>
      <c r="S4" s="19">
        <f>COUNTIF(S5:S53,"8")</f>
        <v>11</v>
      </c>
      <c r="T4" s="19">
        <f>COUNTIF(T5:T53,"7")+1</f>
        <v>8</v>
      </c>
      <c r="U4" s="19">
        <f>COUNTIF(U5:U53,"7")</f>
        <v>28</v>
      </c>
      <c r="V4" s="19">
        <f>COUNTIF(V5:V53,"7")</f>
        <v>28</v>
      </c>
      <c r="W4" s="19">
        <f>COUNTIF(W5:W53,"7")+1</f>
        <v>9</v>
      </c>
      <c r="X4" s="19">
        <f>COUNTIF(X5:X53,"7")+1</f>
        <v>13</v>
      </c>
      <c r="Y4" s="19">
        <f>COUNTIF(Y5:Y53,"7")</f>
        <v>31</v>
      </c>
      <c r="Z4" s="40">
        <f>SUM(Z5:Z53)</f>
        <v>369</v>
      </c>
      <c r="AA4" s="20"/>
    </row>
    <row r="5" spans="1:27" ht="28.5" customHeight="1" thickBot="1">
      <c r="A5" s="2">
        <v>1</v>
      </c>
      <c r="B5" s="7" t="s">
        <v>1</v>
      </c>
      <c r="C5" s="123">
        <v>7</v>
      </c>
      <c r="D5" s="3">
        <v>7</v>
      </c>
      <c r="E5" s="3">
        <v>7</v>
      </c>
      <c r="F5" s="72" t="s">
        <v>58</v>
      </c>
      <c r="G5" s="25" t="s">
        <v>78</v>
      </c>
      <c r="H5" s="79" t="s">
        <v>58</v>
      </c>
      <c r="I5" s="3">
        <v>7</v>
      </c>
      <c r="J5" s="3">
        <v>7</v>
      </c>
      <c r="K5" s="99">
        <v>7</v>
      </c>
      <c r="L5" s="3">
        <v>7</v>
      </c>
      <c r="M5" s="80" t="s">
        <v>58</v>
      </c>
      <c r="N5" s="80" t="s">
        <v>58</v>
      </c>
      <c r="O5" s="80" t="s">
        <v>58</v>
      </c>
      <c r="P5" s="80" t="s">
        <v>58</v>
      </c>
      <c r="Q5" s="80" t="s">
        <v>58</v>
      </c>
      <c r="R5" s="3">
        <v>7</v>
      </c>
      <c r="S5" s="80" t="s">
        <v>58</v>
      </c>
      <c r="T5" s="80" t="s">
        <v>58</v>
      </c>
      <c r="U5" s="3">
        <v>7</v>
      </c>
      <c r="V5" s="80" t="s">
        <v>58</v>
      </c>
      <c r="W5" s="3">
        <v>7</v>
      </c>
      <c r="X5" s="25">
        <v>7</v>
      </c>
      <c r="Y5" s="6">
        <v>7</v>
      </c>
      <c r="Z5" s="42">
        <f>COUNTIF(C5:Y5,"7")+COUNTIF(C5:Y5,"10")+COUNTIF(C5:Y5,"8")</f>
        <v>12</v>
      </c>
      <c r="AA5" s="16">
        <f>SUM(C5:Y5)</f>
        <v>84</v>
      </c>
    </row>
    <row r="6" spans="1:27" ht="28.5" customHeight="1" thickBot="1">
      <c r="A6" s="2">
        <v>2</v>
      </c>
      <c r="B6" s="7" t="s">
        <v>2</v>
      </c>
      <c r="C6" s="9">
        <v>7</v>
      </c>
      <c r="D6" s="71">
        <v>7</v>
      </c>
      <c r="E6" s="71">
        <v>7</v>
      </c>
      <c r="F6" s="72" t="s">
        <v>58</v>
      </c>
      <c r="G6" s="78"/>
      <c r="H6" s="3">
        <v>7</v>
      </c>
      <c r="I6" s="80" t="s">
        <v>58</v>
      </c>
      <c r="J6" s="3">
        <v>7</v>
      </c>
      <c r="K6" s="27">
        <v>7</v>
      </c>
      <c r="L6" s="80" t="s">
        <v>58</v>
      </c>
      <c r="M6" s="80" t="s">
        <v>58</v>
      </c>
      <c r="N6" s="3">
        <v>7</v>
      </c>
      <c r="O6" s="80" t="s">
        <v>58</v>
      </c>
      <c r="P6" s="3">
        <v>7</v>
      </c>
      <c r="Q6" s="80" t="s">
        <v>58</v>
      </c>
      <c r="R6" s="3">
        <v>7</v>
      </c>
      <c r="S6" s="80" t="s">
        <v>58</v>
      </c>
      <c r="T6" s="80" t="s">
        <v>58</v>
      </c>
      <c r="U6" s="3">
        <v>7</v>
      </c>
      <c r="V6" s="3">
        <v>7</v>
      </c>
      <c r="W6" s="3">
        <v>7</v>
      </c>
      <c r="X6" s="26">
        <v>7</v>
      </c>
      <c r="Y6" s="6">
        <v>7</v>
      </c>
      <c r="Z6" s="42">
        <f aca="true" t="shared" si="0" ref="Z6:Z53">COUNTIF(C6:Y6,"7")+COUNTIF(C6:Y6,"10")+COUNTIF(C6:Y6,"8")</f>
        <v>14</v>
      </c>
      <c r="AA6" s="16">
        <f aca="true" t="shared" si="1" ref="AA6:AA53">SUM(C6:Y6)</f>
        <v>98</v>
      </c>
    </row>
    <row r="7" spans="1:27" ht="28.5" customHeight="1" thickBot="1">
      <c r="A7" s="2">
        <v>3</v>
      </c>
      <c r="B7" s="7" t="s">
        <v>3</v>
      </c>
      <c r="C7" s="9">
        <v>7</v>
      </c>
      <c r="D7" s="71">
        <v>7</v>
      </c>
      <c r="E7" s="72" t="s">
        <v>58</v>
      </c>
      <c r="F7" s="3">
        <v>10</v>
      </c>
      <c r="G7" s="27"/>
      <c r="H7" s="3">
        <v>7</v>
      </c>
      <c r="I7" s="3">
        <v>2</v>
      </c>
      <c r="J7" s="80" t="s">
        <v>58</v>
      </c>
      <c r="K7" s="80" t="s">
        <v>58</v>
      </c>
      <c r="L7" s="80" t="s">
        <v>58</v>
      </c>
      <c r="M7" s="80" t="s">
        <v>58</v>
      </c>
      <c r="N7" s="80" t="s">
        <v>58</v>
      </c>
      <c r="O7" s="80" t="s">
        <v>58</v>
      </c>
      <c r="P7" s="80" t="s">
        <v>58</v>
      </c>
      <c r="Q7" s="80" t="s">
        <v>58</v>
      </c>
      <c r="R7" s="3">
        <v>7</v>
      </c>
      <c r="S7" s="80" t="s">
        <v>58</v>
      </c>
      <c r="T7" s="80" t="s">
        <v>58</v>
      </c>
      <c r="U7" s="3">
        <v>7</v>
      </c>
      <c r="V7" s="3">
        <v>7</v>
      </c>
      <c r="W7" s="80" t="s">
        <v>58</v>
      </c>
      <c r="X7" s="80" t="s">
        <v>58</v>
      </c>
      <c r="Y7" s="80" t="s">
        <v>58</v>
      </c>
      <c r="Z7" s="42">
        <f t="shared" si="0"/>
        <v>7</v>
      </c>
      <c r="AA7" s="16">
        <f t="shared" si="1"/>
        <v>54</v>
      </c>
    </row>
    <row r="8" spans="1:27" ht="28.5" customHeight="1" thickBot="1">
      <c r="A8" s="2">
        <v>4</v>
      </c>
      <c r="B8" s="7" t="s">
        <v>4</v>
      </c>
      <c r="C8" s="9">
        <v>7</v>
      </c>
      <c r="D8" s="72" t="s">
        <v>58</v>
      </c>
      <c r="E8" s="72" t="s">
        <v>58</v>
      </c>
      <c r="F8" s="72" t="s">
        <v>58</v>
      </c>
      <c r="G8" s="27"/>
      <c r="H8" s="80" t="s">
        <v>58</v>
      </c>
      <c r="I8" s="80" t="s">
        <v>58</v>
      </c>
      <c r="J8" s="80" t="s">
        <v>58</v>
      </c>
      <c r="K8" s="80" t="s">
        <v>58</v>
      </c>
      <c r="L8" s="80" t="s">
        <v>58</v>
      </c>
      <c r="M8" s="80" t="s">
        <v>58</v>
      </c>
      <c r="N8" s="80" t="s">
        <v>58</v>
      </c>
      <c r="O8" s="80" t="s">
        <v>58</v>
      </c>
      <c r="P8" s="80" t="s">
        <v>58</v>
      </c>
      <c r="Q8" s="80" t="s">
        <v>58</v>
      </c>
      <c r="R8" s="80" t="s">
        <v>58</v>
      </c>
      <c r="S8" s="80" t="s">
        <v>58</v>
      </c>
      <c r="T8" s="80" t="s">
        <v>58</v>
      </c>
      <c r="U8" s="80" t="s">
        <v>58</v>
      </c>
      <c r="V8" s="80" t="s">
        <v>58</v>
      </c>
      <c r="W8" s="80" t="s">
        <v>58</v>
      </c>
      <c r="X8" s="80" t="s">
        <v>58</v>
      </c>
      <c r="Y8" s="6">
        <v>7</v>
      </c>
      <c r="Z8" s="42">
        <f t="shared" si="0"/>
        <v>2</v>
      </c>
      <c r="AA8" s="16">
        <f t="shared" si="1"/>
        <v>14</v>
      </c>
    </row>
    <row r="9" spans="1:27" ht="28.5" customHeight="1" thickBot="1">
      <c r="A9" s="2">
        <v>5</v>
      </c>
      <c r="B9" s="7" t="s">
        <v>5</v>
      </c>
      <c r="C9" s="9">
        <v>7</v>
      </c>
      <c r="D9" s="71">
        <v>7</v>
      </c>
      <c r="E9" s="72" t="s">
        <v>58</v>
      </c>
      <c r="F9" s="3">
        <v>10</v>
      </c>
      <c r="G9" s="27"/>
      <c r="H9" s="3">
        <v>7</v>
      </c>
      <c r="I9" s="3">
        <v>7</v>
      </c>
      <c r="J9" s="80" t="s">
        <v>58</v>
      </c>
      <c r="K9" s="80" t="s">
        <v>58</v>
      </c>
      <c r="L9" s="80" t="s">
        <v>58</v>
      </c>
      <c r="M9" s="80" t="s">
        <v>58</v>
      </c>
      <c r="N9" s="80" t="s">
        <v>58</v>
      </c>
      <c r="O9" s="80" t="s">
        <v>58</v>
      </c>
      <c r="P9" s="3">
        <v>7</v>
      </c>
      <c r="Q9" s="80" t="s">
        <v>58</v>
      </c>
      <c r="R9" s="3">
        <v>7</v>
      </c>
      <c r="S9" s="80" t="s">
        <v>58</v>
      </c>
      <c r="T9" s="80" t="s">
        <v>58</v>
      </c>
      <c r="U9" s="3">
        <v>7</v>
      </c>
      <c r="V9" s="80" t="s">
        <v>58</v>
      </c>
      <c r="W9" s="80" t="s">
        <v>58</v>
      </c>
      <c r="X9" s="80" t="s">
        <v>58</v>
      </c>
      <c r="Y9" s="6">
        <v>7</v>
      </c>
      <c r="Z9" s="42">
        <f t="shared" si="0"/>
        <v>9</v>
      </c>
      <c r="AA9" s="16">
        <f t="shared" si="1"/>
        <v>66</v>
      </c>
    </row>
    <row r="10" spans="1:27" ht="28.5" customHeight="1" thickBot="1">
      <c r="A10" s="2">
        <v>6</v>
      </c>
      <c r="B10" s="7" t="s">
        <v>49</v>
      </c>
      <c r="C10" s="9">
        <v>7</v>
      </c>
      <c r="D10" s="71">
        <v>7</v>
      </c>
      <c r="E10" s="72" t="s">
        <v>58</v>
      </c>
      <c r="F10" s="72" t="s">
        <v>58</v>
      </c>
      <c r="G10" s="27"/>
      <c r="H10" s="80" t="s">
        <v>58</v>
      </c>
      <c r="I10" s="3">
        <v>7</v>
      </c>
      <c r="J10" s="80" t="s">
        <v>58</v>
      </c>
      <c r="K10" s="80" t="s">
        <v>58</v>
      </c>
      <c r="L10" s="80" t="s">
        <v>58</v>
      </c>
      <c r="M10" s="80" t="s">
        <v>58</v>
      </c>
      <c r="N10" s="80" t="s">
        <v>58</v>
      </c>
      <c r="O10" s="80" t="s">
        <v>58</v>
      </c>
      <c r="P10" s="3">
        <v>7</v>
      </c>
      <c r="Q10" s="80" t="s">
        <v>58</v>
      </c>
      <c r="R10" s="3">
        <v>7</v>
      </c>
      <c r="S10" s="3">
        <v>8</v>
      </c>
      <c r="T10" s="80" t="s">
        <v>58</v>
      </c>
      <c r="U10" s="80" t="s">
        <v>58</v>
      </c>
      <c r="V10" s="3">
        <v>7</v>
      </c>
      <c r="W10" s="80" t="s">
        <v>58</v>
      </c>
      <c r="X10" s="80" t="s">
        <v>58</v>
      </c>
      <c r="Y10" s="80" t="s">
        <v>58</v>
      </c>
      <c r="Z10" s="42">
        <f t="shared" si="0"/>
        <v>7</v>
      </c>
      <c r="AA10" s="16">
        <f t="shared" si="1"/>
        <v>50</v>
      </c>
    </row>
    <row r="11" spans="1:27" ht="28.5" customHeight="1" thickBot="1">
      <c r="A11" s="2">
        <v>7</v>
      </c>
      <c r="B11" s="7" t="s">
        <v>6</v>
      </c>
      <c r="C11" s="73">
        <v>7</v>
      </c>
      <c r="D11" s="71">
        <v>7</v>
      </c>
      <c r="E11" s="72" t="s">
        <v>58</v>
      </c>
      <c r="F11" s="3">
        <v>10</v>
      </c>
      <c r="G11" s="27"/>
      <c r="H11" s="3">
        <v>7</v>
      </c>
      <c r="I11" s="3">
        <v>7</v>
      </c>
      <c r="J11" s="80" t="s">
        <v>58</v>
      </c>
      <c r="K11" s="80" t="s">
        <v>58</v>
      </c>
      <c r="L11" s="80" t="s">
        <v>58</v>
      </c>
      <c r="M11" s="80" t="s">
        <v>58</v>
      </c>
      <c r="N11" s="80" t="s">
        <v>58</v>
      </c>
      <c r="O11" s="80" t="s">
        <v>58</v>
      </c>
      <c r="P11" s="80" t="s">
        <v>58</v>
      </c>
      <c r="Q11" s="80" t="s">
        <v>58</v>
      </c>
      <c r="R11" s="3">
        <v>7</v>
      </c>
      <c r="S11" s="3">
        <v>8</v>
      </c>
      <c r="T11" s="80" t="s">
        <v>58</v>
      </c>
      <c r="U11" s="80" t="s">
        <v>58</v>
      </c>
      <c r="V11" s="3">
        <v>7</v>
      </c>
      <c r="W11" s="80" t="s">
        <v>58</v>
      </c>
      <c r="X11" s="80" t="s">
        <v>58</v>
      </c>
      <c r="Y11" s="80" t="s">
        <v>58</v>
      </c>
      <c r="Z11" s="42">
        <f t="shared" si="0"/>
        <v>8</v>
      </c>
      <c r="AA11" s="16">
        <f t="shared" si="1"/>
        <v>60</v>
      </c>
    </row>
    <row r="12" spans="1:27" ht="28.5" customHeight="1" thickBot="1">
      <c r="A12" s="2">
        <v>8</v>
      </c>
      <c r="B12" s="7" t="s">
        <v>7</v>
      </c>
      <c r="C12" s="74" t="s">
        <v>58</v>
      </c>
      <c r="D12" s="72" t="s">
        <v>58</v>
      </c>
      <c r="E12" s="72" t="s">
        <v>58</v>
      </c>
      <c r="F12" s="72" t="s">
        <v>58</v>
      </c>
      <c r="G12" s="27"/>
      <c r="H12" s="80" t="s">
        <v>58</v>
      </c>
      <c r="I12" s="80" t="s">
        <v>58</v>
      </c>
      <c r="J12" s="80" t="s">
        <v>58</v>
      </c>
      <c r="K12" s="27">
        <v>7</v>
      </c>
      <c r="L12" s="80" t="s">
        <v>58</v>
      </c>
      <c r="M12" s="80" t="s">
        <v>58</v>
      </c>
      <c r="N12" s="3">
        <v>7</v>
      </c>
      <c r="O12" s="80" t="s">
        <v>58</v>
      </c>
      <c r="P12" s="80" t="s">
        <v>58</v>
      </c>
      <c r="Q12" s="80" t="s">
        <v>58</v>
      </c>
      <c r="R12" s="3">
        <v>7</v>
      </c>
      <c r="S12" s="80" t="s">
        <v>58</v>
      </c>
      <c r="T12" s="80" t="s">
        <v>58</v>
      </c>
      <c r="U12" s="3">
        <v>7</v>
      </c>
      <c r="V12" s="3">
        <v>7</v>
      </c>
      <c r="W12" s="80" t="s">
        <v>58</v>
      </c>
      <c r="X12" s="80" t="s">
        <v>58</v>
      </c>
      <c r="Y12" s="6">
        <v>7</v>
      </c>
      <c r="Z12" s="42">
        <f t="shared" si="0"/>
        <v>6</v>
      </c>
      <c r="AA12" s="16">
        <f t="shared" si="1"/>
        <v>42</v>
      </c>
    </row>
    <row r="13" spans="1:27" ht="28.5" customHeight="1" thickBot="1">
      <c r="A13" s="2">
        <v>9</v>
      </c>
      <c r="B13" s="7" t="s">
        <v>8</v>
      </c>
      <c r="C13" s="74" t="s">
        <v>58</v>
      </c>
      <c r="D13" s="72" t="s">
        <v>58</v>
      </c>
      <c r="E13" s="72" t="s">
        <v>58</v>
      </c>
      <c r="F13" s="72" t="s">
        <v>58</v>
      </c>
      <c r="G13" s="27"/>
      <c r="H13" s="80" t="s">
        <v>58</v>
      </c>
      <c r="I13" s="80" t="s">
        <v>58</v>
      </c>
      <c r="J13" s="80" t="s">
        <v>58</v>
      </c>
      <c r="K13" s="80" t="s">
        <v>58</v>
      </c>
      <c r="L13" s="80" t="s">
        <v>58</v>
      </c>
      <c r="M13" s="80" t="s">
        <v>58</v>
      </c>
      <c r="N13" s="80" t="s">
        <v>58</v>
      </c>
      <c r="O13" s="80" t="s">
        <v>58</v>
      </c>
      <c r="P13" s="80" t="s">
        <v>58</v>
      </c>
      <c r="Q13" s="80" t="s">
        <v>58</v>
      </c>
      <c r="R13" s="80" t="s">
        <v>58</v>
      </c>
      <c r="S13" s="80" t="s">
        <v>58</v>
      </c>
      <c r="T13" s="80" t="s">
        <v>58</v>
      </c>
      <c r="U13" s="80" t="s">
        <v>58</v>
      </c>
      <c r="V13" s="80" t="s">
        <v>58</v>
      </c>
      <c r="W13" s="80" t="s">
        <v>58</v>
      </c>
      <c r="X13" s="80" t="s">
        <v>58</v>
      </c>
      <c r="Y13" s="80" t="s">
        <v>58</v>
      </c>
      <c r="Z13" s="42">
        <f t="shared" si="0"/>
        <v>0</v>
      </c>
      <c r="AA13" s="16">
        <f t="shared" si="1"/>
        <v>0</v>
      </c>
    </row>
    <row r="14" spans="1:27" ht="28.5" customHeight="1" thickBot="1">
      <c r="A14" s="2">
        <v>10</v>
      </c>
      <c r="B14" s="7" t="s">
        <v>9</v>
      </c>
      <c r="C14" s="33" t="s">
        <v>58</v>
      </c>
      <c r="D14" s="71">
        <v>7</v>
      </c>
      <c r="E14" s="71">
        <v>7</v>
      </c>
      <c r="F14" s="3">
        <v>10</v>
      </c>
      <c r="G14" s="27"/>
      <c r="H14" s="80" t="s">
        <v>58</v>
      </c>
      <c r="I14" s="80" t="s">
        <v>58</v>
      </c>
      <c r="J14" s="80" t="s">
        <v>58</v>
      </c>
      <c r="K14" s="27">
        <v>7</v>
      </c>
      <c r="L14" s="80" t="s">
        <v>58</v>
      </c>
      <c r="M14" s="80" t="s">
        <v>58</v>
      </c>
      <c r="N14" s="80" t="s">
        <v>58</v>
      </c>
      <c r="O14" s="80" t="s">
        <v>58</v>
      </c>
      <c r="P14" s="80" t="s">
        <v>58</v>
      </c>
      <c r="Q14" s="80" t="s">
        <v>58</v>
      </c>
      <c r="R14" s="3">
        <v>7</v>
      </c>
      <c r="S14" s="80" t="s">
        <v>58</v>
      </c>
      <c r="T14" s="80" t="s">
        <v>58</v>
      </c>
      <c r="U14" s="3">
        <v>7</v>
      </c>
      <c r="V14" s="3">
        <v>7</v>
      </c>
      <c r="W14" s="80" t="s">
        <v>58</v>
      </c>
      <c r="X14" s="80" t="s">
        <v>58</v>
      </c>
      <c r="Y14" s="6">
        <v>7</v>
      </c>
      <c r="Z14" s="42">
        <f t="shared" si="0"/>
        <v>8</v>
      </c>
      <c r="AA14" s="16">
        <f t="shared" si="1"/>
        <v>59</v>
      </c>
    </row>
    <row r="15" spans="1:27" ht="28.5" customHeight="1" thickBot="1">
      <c r="A15" s="2">
        <v>11</v>
      </c>
      <c r="B15" s="7" t="s">
        <v>10</v>
      </c>
      <c r="C15" s="73">
        <v>7</v>
      </c>
      <c r="D15" s="71">
        <v>7</v>
      </c>
      <c r="E15" s="72" t="s">
        <v>58</v>
      </c>
      <c r="F15" s="72" t="s">
        <v>58</v>
      </c>
      <c r="G15" s="27"/>
      <c r="H15" s="80" t="s">
        <v>58</v>
      </c>
      <c r="I15" s="80" t="s">
        <v>58</v>
      </c>
      <c r="J15" s="80" t="s">
        <v>58</v>
      </c>
      <c r="K15" s="80" t="s">
        <v>58</v>
      </c>
      <c r="L15" s="80" t="s">
        <v>58</v>
      </c>
      <c r="M15" s="80" t="s">
        <v>58</v>
      </c>
      <c r="N15" s="80" t="s">
        <v>58</v>
      </c>
      <c r="O15" s="80" t="s">
        <v>58</v>
      </c>
      <c r="P15" s="80" t="s">
        <v>58</v>
      </c>
      <c r="Q15" s="80" t="s">
        <v>58</v>
      </c>
      <c r="R15" s="80" t="s">
        <v>58</v>
      </c>
      <c r="S15" s="80" t="s">
        <v>58</v>
      </c>
      <c r="T15" s="80" t="s">
        <v>58</v>
      </c>
      <c r="U15" s="80" t="s">
        <v>58</v>
      </c>
      <c r="V15" s="80" t="s">
        <v>58</v>
      </c>
      <c r="W15" s="80" t="s">
        <v>58</v>
      </c>
      <c r="X15" s="80" t="s">
        <v>58</v>
      </c>
      <c r="Y15" s="80" t="s">
        <v>58</v>
      </c>
      <c r="Z15" s="42">
        <f t="shared" si="0"/>
        <v>2</v>
      </c>
      <c r="AA15" s="16">
        <f t="shared" si="1"/>
        <v>14</v>
      </c>
    </row>
    <row r="16" spans="1:27" ht="28.5" customHeight="1" thickBot="1">
      <c r="A16" s="2">
        <v>12</v>
      </c>
      <c r="B16" s="7" t="s">
        <v>11</v>
      </c>
      <c r="C16" s="33" t="s">
        <v>58</v>
      </c>
      <c r="D16" s="72" t="s">
        <v>58</v>
      </c>
      <c r="E16" s="72" t="s">
        <v>58</v>
      </c>
      <c r="F16" s="72" t="s">
        <v>58</v>
      </c>
      <c r="G16" s="27"/>
      <c r="H16" s="80" t="s">
        <v>58</v>
      </c>
      <c r="I16" s="80" t="s">
        <v>58</v>
      </c>
      <c r="J16" s="80" t="s">
        <v>58</v>
      </c>
      <c r="K16" s="80" t="s">
        <v>58</v>
      </c>
      <c r="L16" s="80" t="s">
        <v>58</v>
      </c>
      <c r="M16" s="80" t="s">
        <v>58</v>
      </c>
      <c r="N16" s="80" t="s">
        <v>58</v>
      </c>
      <c r="O16" s="80" t="s">
        <v>58</v>
      </c>
      <c r="P16" s="80" t="s">
        <v>58</v>
      </c>
      <c r="Q16" s="80" t="s">
        <v>58</v>
      </c>
      <c r="R16" s="80" t="s">
        <v>58</v>
      </c>
      <c r="S16" s="3">
        <v>8</v>
      </c>
      <c r="T16" s="80" t="s">
        <v>58</v>
      </c>
      <c r="U16" s="80" t="s">
        <v>58</v>
      </c>
      <c r="V16" s="80" t="s">
        <v>58</v>
      </c>
      <c r="W16" s="80" t="s">
        <v>58</v>
      </c>
      <c r="X16" s="80" t="s">
        <v>58</v>
      </c>
      <c r="Y16" s="80" t="s">
        <v>58</v>
      </c>
      <c r="Z16" s="42">
        <f t="shared" si="0"/>
        <v>1</v>
      </c>
      <c r="AA16" s="16">
        <f t="shared" si="1"/>
        <v>8</v>
      </c>
    </row>
    <row r="17" spans="1:27" ht="28.5" customHeight="1" thickBot="1">
      <c r="A17" s="2">
        <v>13</v>
      </c>
      <c r="B17" s="7" t="s">
        <v>12</v>
      </c>
      <c r="C17" s="9">
        <v>7</v>
      </c>
      <c r="D17" s="71">
        <v>7</v>
      </c>
      <c r="E17" s="72" t="s">
        <v>58</v>
      </c>
      <c r="F17" s="72" t="s">
        <v>58</v>
      </c>
      <c r="G17" s="27"/>
      <c r="H17" s="80" t="s">
        <v>58</v>
      </c>
      <c r="I17" s="3">
        <v>7</v>
      </c>
      <c r="J17" s="80" t="s">
        <v>58</v>
      </c>
      <c r="K17" s="80" t="s">
        <v>58</v>
      </c>
      <c r="L17" s="80" t="s">
        <v>58</v>
      </c>
      <c r="M17" s="80" t="s">
        <v>58</v>
      </c>
      <c r="N17" s="80" t="s">
        <v>58</v>
      </c>
      <c r="O17" s="80" t="s">
        <v>58</v>
      </c>
      <c r="P17" s="80" t="s">
        <v>58</v>
      </c>
      <c r="Q17" s="80" t="s">
        <v>58</v>
      </c>
      <c r="R17" s="3">
        <v>7</v>
      </c>
      <c r="S17" s="3">
        <v>8</v>
      </c>
      <c r="T17" s="80" t="s">
        <v>58</v>
      </c>
      <c r="U17" s="3">
        <v>7</v>
      </c>
      <c r="V17" s="3">
        <v>7</v>
      </c>
      <c r="W17" s="80" t="s">
        <v>58</v>
      </c>
      <c r="X17" s="80" t="s">
        <v>58</v>
      </c>
      <c r="Y17" s="6">
        <v>7</v>
      </c>
      <c r="Z17" s="42">
        <f t="shared" si="0"/>
        <v>8</v>
      </c>
      <c r="AA17" s="16">
        <f t="shared" si="1"/>
        <v>57</v>
      </c>
    </row>
    <row r="18" spans="1:27" ht="28.5" customHeight="1" thickBot="1">
      <c r="A18" s="2">
        <v>14</v>
      </c>
      <c r="B18" s="7" t="s">
        <v>13</v>
      </c>
      <c r="C18" s="9">
        <v>7</v>
      </c>
      <c r="D18" s="71">
        <v>7</v>
      </c>
      <c r="E18" s="71">
        <v>7</v>
      </c>
      <c r="F18" s="3">
        <v>10</v>
      </c>
      <c r="G18" s="27"/>
      <c r="H18" s="80" t="s">
        <v>58</v>
      </c>
      <c r="I18" s="80" t="s">
        <v>58</v>
      </c>
      <c r="J18" s="80" t="s">
        <v>58</v>
      </c>
      <c r="K18" s="80" t="s">
        <v>58</v>
      </c>
      <c r="L18" s="3">
        <v>2</v>
      </c>
      <c r="M18" s="3">
        <v>7</v>
      </c>
      <c r="N18" s="80" t="s">
        <v>58</v>
      </c>
      <c r="O18" s="80" t="s">
        <v>58</v>
      </c>
      <c r="P18" s="3">
        <v>7</v>
      </c>
      <c r="Q18" s="80" t="s">
        <v>58</v>
      </c>
      <c r="R18" s="3">
        <v>7</v>
      </c>
      <c r="S18" s="80" t="s">
        <v>58</v>
      </c>
      <c r="T18" s="80" t="s">
        <v>58</v>
      </c>
      <c r="U18" s="3">
        <v>7</v>
      </c>
      <c r="V18" s="3">
        <v>7</v>
      </c>
      <c r="W18" s="80" t="s">
        <v>58</v>
      </c>
      <c r="X18" s="80" t="s">
        <v>58</v>
      </c>
      <c r="Y18" s="80" t="s">
        <v>58</v>
      </c>
      <c r="Z18" s="42">
        <f t="shared" si="0"/>
        <v>9</v>
      </c>
      <c r="AA18" s="16">
        <f t="shared" si="1"/>
        <v>68</v>
      </c>
    </row>
    <row r="19" spans="1:27" ht="28.5" customHeight="1" thickBot="1">
      <c r="A19" s="2">
        <v>15</v>
      </c>
      <c r="B19" s="7" t="s">
        <v>14</v>
      </c>
      <c r="C19" s="9">
        <v>7</v>
      </c>
      <c r="D19" s="71">
        <v>7</v>
      </c>
      <c r="E19" s="71">
        <v>7</v>
      </c>
      <c r="F19" s="3">
        <v>10</v>
      </c>
      <c r="G19" s="27"/>
      <c r="H19" s="3">
        <v>7</v>
      </c>
      <c r="I19" s="80" t="s">
        <v>58</v>
      </c>
      <c r="J19" s="3">
        <v>7</v>
      </c>
      <c r="K19" s="27">
        <v>7</v>
      </c>
      <c r="L19" s="3">
        <v>7</v>
      </c>
      <c r="M19" s="80" t="s">
        <v>58</v>
      </c>
      <c r="N19" s="80" t="s">
        <v>58</v>
      </c>
      <c r="O19" s="80" t="s">
        <v>58</v>
      </c>
      <c r="P19" s="80" t="s">
        <v>58</v>
      </c>
      <c r="Q19" s="80" t="s">
        <v>58</v>
      </c>
      <c r="R19" s="3">
        <v>7</v>
      </c>
      <c r="S19" s="80" t="s">
        <v>58</v>
      </c>
      <c r="T19" s="3">
        <v>7</v>
      </c>
      <c r="U19" s="3">
        <v>7</v>
      </c>
      <c r="V19" s="3">
        <v>7</v>
      </c>
      <c r="W19" s="3">
        <v>7</v>
      </c>
      <c r="X19" s="80" t="s">
        <v>58</v>
      </c>
      <c r="Y19" s="6">
        <v>7</v>
      </c>
      <c r="Z19" s="42">
        <f t="shared" si="0"/>
        <v>14</v>
      </c>
      <c r="AA19" s="16">
        <f t="shared" si="1"/>
        <v>101</v>
      </c>
    </row>
    <row r="20" spans="1:27" ht="28.5" customHeight="1" thickBot="1">
      <c r="A20" s="2">
        <v>16</v>
      </c>
      <c r="B20" s="7" t="s">
        <v>15</v>
      </c>
      <c r="C20" s="9">
        <v>7</v>
      </c>
      <c r="D20" s="71">
        <v>7</v>
      </c>
      <c r="E20" s="71">
        <v>7</v>
      </c>
      <c r="F20" s="72" t="s">
        <v>58</v>
      </c>
      <c r="G20" s="27"/>
      <c r="H20" s="80" t="s">
        <v>58</v>
      </c>
      <c r="I20" s="80" t="s">
        <v>58</v>
      </c>
      <c r="J20" s="80" t="s">
        <v>58</v>
      </c>
      <c r="K20" s="80" t="s">
        <v>58</v>
      </c>
      <c r="L20" s="80" t="s">
        <v>58</v>
      </c>
      <c r="M20" s="80" t="s">
        <v>58</v>
      </c>
      <c r="N20" s="80" t="s">
        <v>58</v>
      </c>
      <c r="O20" s="80" t="s">
        <v>58</v>
      </c>
      <c r="P20" s="80" t="s">
        <v>58</v>
      </c>
      <c r="Q20" s="80" t="s">
        <v>58</v>
      </c>
      <c r="R20" s="80" t="s">
        <v>58</v>
      </c>
      <c r="S20" s="80" t="s">
        <v>58</v>
      </c>
      <c r="T20" s="80" t="s">
        <v>58</v>
      </c>
      <c r="U20" s="3">
        <v>7</v>
      </c>
      <c r="V20" s="3">
        <v>7</v>
      </c>
      <c r="W20" s="3">
        <v>7</v>
      </c>
      <c r="X20" s="71">
        <v>7</v>
      </c>
      <c r="Y20" s="80" t="s">
        <v>58</v>
      </c>
      <c r="Z20" s="42">
        <f t="shared" si="0"/>
        <v>7</v>
      </c>
      <c r="AA20" s="16">
        <f t="shared" si="1"/>
        <v>49</v>
      </c>
    </row>
    <row r="21" spans="1:27" ht="28.5" customHeight="1" thickBot="1">
      <c r="A21" s="2">
        <v>17</v>
      </c>
      <c r="B21" s="7" t="s">
        <v>16</v>
      </c>
      <c r="C21" s="9">
        <v>7</v>
      </c>
      <c r="D21" s="71">
        <v>7</v>
      </c>
      <c r="E21" s="71">
        <v>7</v>
      </c>
      <c r="F21" s="72" t="s">
        <v>58</v>
      </c>
      <c r="G21" s="27"/>
      <c r="H21" s="3">
        <v>7</v>
      </c>
      <c r="I21" s="3">
        <v>7</v>
      </c>
      <c r="J21" s="80" t="s">
        <v>58</v>
      </c>
      <c r="K21" s="80" t="s">
        <v>58</v>
      </c>
      <c r="L21" s="3">
        <v>7</v>
      </c>
      <c r="M21" s="3">
        <v>7</v>
      </c>
      <c r="N21" s="3">
        <v>7</v>
      </c>
      <c r="O21" s="80" t="s">
        <v>58</v>
      </c>
      <c r="P21" s="3">
        <v>7</v>
      </c>
      <c r="Q21" s="80" t="s">
        <v>58</v>
      </c>
      <c r="R21" s="3">
        <v>7</v>
      </c>
      <c r="S21" s="80" t="s">
        <v>58</v>
      </c>
      <c r="T21" s="3">
        <v>7</v>
      </c>
      <c r="U21" s="3">
        <v>7</v>
      </c>
      <c r="V21" s="80" t="s">
        <v>58</v>
      </c>
      <c r="W21" s="3">
        <v>3</v>
      </c>
      <c r="X21" s="26">
        <v>3</v>
      </c>
      <c r="Y21" s="6">
        <v>7</v>
      </c>
      <c r="Z21" s="42">
        <f t="shared" si="0"/>
        <v>13</v>
      </c>
      <c r="AA21" s="16">
        <f t="shared" si="1"/>
        <v>97</v>
      </c>
    </row>
    <row r="22" spans="1:27" ht="28.5" customHeight="1" thickBot="1">
      <c r="A22" s="2">
        <v>18</v>
      </c>
      <c r="B22" s="7" t="s">
        <v>17</v>
      </c>
      <c r="C22" s="74" t="s">
        <v>58</v>
      </c>
      <c r="D22" s="71">
        <v>7</v>
      </c>
      <c r="E22" s="71">
        <v>7</v>
      </c>
      <c r="F22" s="3">
        <v>10</v>
      </c>
      <c r="G22" s="27"/>
      <c r="H22" s="80" t="s">
        <v>58</v>
      </c>
      <c r="I22" s="80" t="s">
        <v>58</v>
      </c>
      <c r="J22" s="80" t="s">
        <v>58</v>
      </c>
      <c r="K22" s="80" t="s">
        <v>58</v>
      </c>
      <c r="L22" s="3">
        <v>2</v>
      </c>
      <c r="M22" s="80" t="s">
        <v>58</v>
      </c>
      <c r="N22" s="3">
        <v>7</v>
      </c>
      <c r="O22" s="3">
        <v>8</v>
      </c>
      <c r="P22" s="3">
        <v>7</v>
      </c>
      <c r="Q22" s="27">
        <v>7</v>
      </c>
      <c r="R22" s="80" t="s">
        <v>58</v>
      </c>
      <c r="S22" s="80" t="s">
        <v>58</v>
      </c>
      <c r="T22" s="80" t="s">
        <v>58</v>
      </c>
      <c r="U22" s="3">
        <v>7</v>
      </c>
      <c r="V22" s="3">
        <v>7</v>
      </c>
      <c r="W22" s="3">
        <v>7</v>
      </c>
      <c r="X22" s="26">
        <v>7</v>
      </c>
      <c r="Y22" s="6">
        <v>7</v>
      </c>
      <c r="Z22" s="42">
        <f t="shared" si="0"/>
        <v>12</v>
      </c>
      <c r="AA22" s="16">
        <f t="shared" si="1"/>
        <v>90</v>
      </c>
    </row>
    <row r="23" spans="1:27" ht="28.5" customHeight="1" thickBot="1">
      <c r="A23" s="2">
        <v>19</v>
      </c>
      <c r="B23" s="7" t="s">
        <v>18</v>
      </c>
      <c r="C23" s="74" t="s">
        <v>58</v>
      </c>
      <c r="D23" s="72" t="s">
        <v>58</v>
      </c>
      <c r="E23" s="72" t="s">
        <v>58</v>
      </c>
      <c r="F23" s="72" t="s">
        <v>58</v>
      </c>
      <c r="G23" s="27"/>
      <c r="H23" s="80" t="s">
        <v>58</v>
      </c>
      <c r="I23" s="80" t="s">
        <v>58</v>
      </c>
      <c r="J23" s="80" t="s">
        <v>58</v>
      </c>
      <c r="K23" s="27">
        <v>7</v>
      </c>
      <c r="L23" s="80" t="s">
        <v>58</v>
      </c>
      <c r="M23" s="80" t="s">
        <v>58</v>
      </c>
      <c r="N23" s="80" t="s">
        <v>58</v>
      </c>
      <c r="O23" s="80" t="s">
        <v>58</v>
      </c>
      <c r="P23" s="80" t="s">
        <v>58</v>
      </c>
      <c r="Q23" s="80" t="s">
        <v>58</v>
      </c>
      <c r="R23" s="3">
        <v>7</v>
      </c>
      <c r="S23" s="80" t="s">
        <v>58</v>
      </c>
      <c r="T23" s="80" t="s">
        <v>58</v>
      </c>
      <c r="U23" s="3">
        <v>7</v>
      </c>
      <c r="V23" s="80" t="s">
        <v>58</v>
      </c>
      <c r="W23" s="80" t="s">
        <v>58</v>
      </c>
      <c r="X23" s="80" t="s">
        <v>58</v>
      </c>
      <c r="Y23" s="6">
        <v>7</v>
      </c>
      <c r="Z23" s="42">
        <f t="shared" si="0"/>
        <v>4</v>
      </c>
      <c r="AA23" s="16">
        <f t="shared" si="1"/>
        <v>28</v>
      </c>
    </row>
    <row r="24" spans="1:27" ht="28.5" customHeight="1" thickBot="1">
      <c r="A24" s="2">
        <v>20</v>
      </c>
      <c r="B24" s="7" t="s">
        <v>19</v>
      </c>
      <c r="C24" s="33" t="s">
        <v>58</v>
      </c>
      <c r="D24" s="72" t="s">
        <v>58</v>
      </c>
      <c r="E24" s="72" t="s">
        <v>58</v>
      </c>
      <c r="F24" s="72" t="s">
        <v>58</v>
      </c>
      <c r="G24" s="27"/>
      <c r="H24" s="80" t="s">
        <v>58</v>
      </c>
      <c r="I24" s="80" t="s">
        <v>58</v>
      </c>
      <c r="J24" s="80" t="s">
        <v>58</v>
      </c>
      <c r="K24" s="80" t="s">
        <v>58</v>
      </c>
      <c r="L24" s="80" t="s">
        <v>58</v>
      </c>
      <c r="M24" s="80" t="s">
        <v>58</v>
      </c>
      <c r="N24" s="80" t="s">
        <v>58</v>
      </c>
      <c r="O24" s="80" t="s">
        <v>58</v>
      </c>
      <c r="P24" s="80" t="s">
        <v>58</v>
      </c>
      <c r="Q24" s="80" t="s">
        <v>58</v>
      </c>
      <c r="R24" s="80" t="s">
        <v>58</v>
      </c>
      <c r="S24" s="80" t="s">
        <v>58</v>
      </c>
      <c r="T24" s="80" t="s">
        <v>58</v>
      </c>
      <c r="U24" s="80" t="s">
        <v>58</v>
      </c>
      <c r="V24" s="80" t="s">
        <v>58</v>
      </c>
      <c r="W24" s="80" t="s">
        <v>58</v>
      </c>
      <c r="X24" s="80" t="s">
        <v>58</v>
      </c>
      <c r="Y24" s="80" t="s">
        <v>58</v>
      </c>
      <c r="Z24" s="42">
        <f t="shared" si="0"/>
        <v>0</v>
      </c>
      <c r="AA24" s="16">
        <f t="shared" si="1"/>
        <v>0</v>
      </c>
    </row>
    <row r="25" spans="1:27" ht="28.5" customHeight="1" thickBot="1">
      <c r="A25" s="2">
        <v>21</v>
      </c>
      <c r="B25" s="7" t="s">
        <v>20</v>
      </c>
      <c r="C25" s="73">
        <v>7</v>
      </c>
      <c r="D25" s="71">
        <v>7</v>
      </c>
      <c r="E25" s="72" t="s">
        <v>58</v>
      </c>
      <c r="F25" s="72" t="s">
        <v>58</v>
      </c>
      <c r="G25" s="27"/>
      <c r="H25" s="80" t="s">
        <v>58</v>
      </c>
      <c r="I25" s="80" t="s">
        <v>58</v>
      </c>
      <c r="J25" s="80" t="s">
        <v>58</v>
      </c>
      <c r="K25" s="80" t="s">
        <v>58</v>
      </c>
      <c r="L25" s="80" t="s">
        <v>58</v>
      </c>
      <c r="M25" s="80" t="s">
        <v>58</v>
      </c>
      <c r="N25" s="80" t="s">
        <v>58</v>
      </c>
      <c r="O25" s="80" t="s">
        <v>58</v>
      </c>
      <c r="P25" s="80" t="s">
        <v>58</v>
      </c>
      <c r="Q25" s="80" t="s">
        <v>58</v>
      </c>
      <c r="R25" s="80" t="s">
        <v>58</v>
      </c>
      <c r="S25" s="80" t="s">
        <v>58</v>
      </c>
      <c r="T25" s="80" t="s">
        <v>58</v>
      </c>
      <c r="U25" s="3">
        <v>7</v>
      </c>
      <c r="V25" s="80" t="s">
        <v>58</v>
      </c>
      <c r="W25" s="80" t="s">
        <v>58</v>
      </c>
      <c r="X25" s="80" t="s">
        <v>58</v>
      </c>
      <c r="Y25" s="6">
        <v>7</v>
      </c>
      <c r="Z25" s="42">
        <f t="shared" si="0"/>
        <v>4</v>
      </c>
      <c r="AA25" s="16">
        <f t="shared" si="1"/>
        <v>28</v>
      </c>
    </row>
    <row r="26" spans="1:27" ht="28.5" customHeight="1" thickBot="1">
      <c r="A26" s="2">
        <v>22</v>
      </c>
      <c r="B26" s="7" t="s">
        <v>21</v>
      </c>
      <c r="C26" s="74" t="s">
        <v>58</v>
      </c>
      <c r="D26" s="72" t="s">
        <v>58</v>
      </c>
      <c r="E26" s="72" t="s">
        <v>58</v>
      </c>
      <c r="F26" s="72" t="s">
        <v>58</v>
      </c>
      <c r="G26" s="27"/>
      <c r="H26" s="3">
        <v>7</v>
      </c>
      <c r="I26" s="80" t="s">
        <v>58</v>
      </c>
      <c r="J26" s="80" t="s">
        <v>58</v>
      </c>
      <c r="K26" s="80" t="s">
        <v>58</v>
      </c>
      <c r="L26" s="80" t="s">
        <v>58</v>
      </c>
      <c r="M26" s="80" t="s">
        <v>58</v>
      </c>
      <c r="N26" s="80" t="s">
        <v>58</v>
      </c>
      <c r="O26" s="80" t="s">
        <v>58</v>
      </c>
      <c r="P26" s="80" t="s">
        <v>58</v>
      </c>
      <c r="Q26" s="80" t="s">
        <v>58</v>
      </c>
      <c r="R26" s="80" t="s">
        <v>58</v>
      </c>
      <c r="S26" s="80" t="s">
        <v>58</v>
      </c>
      <c r="T26" s="80" t="s">
        <v>58</v>
      </c>
      <c r="U26" s="80" t="s">
        <v>58</v>
      </c>
      <c r="V26" s="80" t="s">
        <v>58</v>
      </c>
      <c r="W26" s="80" t="s">
        <v>58</v>
      </c>
      <c r="X26" s="80" t="s">
        <v>58</v>
      </c>
      <c r="Y26" s="80" t="s">
        <v>58</v>
      </c>
      <c r="Z26" s="42">
        <f t="shared" si="0"/>
        <v>1</v>
      </c>
      <c r="AA26" s="16">
        <f t="shared" si="1"/>
        <v>7</v>
      </c>
    </row>
    <row r="27" spans="1:27" ht="28.5" customHeight="1" thickBot="1">
      <c r="A27" s="2">
        <v>23</v>
      </c>
      <c r="B27" s="7" t="s">
        <v>22</v>
      </c>
      <c r="C27" s="33" t="s">
        <v>58</v>
      </c>
      <c r="D27" s="72" t="s">
        <v>58</v>
      </c>
      <c r="E27" s="72" t="s">
        <v>58</v>
      </c>
      <c r="F27" s="72" t="s">
        <v>58</v>
      </c>
      <c r="G27" s="27"/>
      <c r="H27" s="80" t="s">
        <v>58</v>
      </c>
      <c r="I27" s="80" t="s">
        <v>58</v>
      </c>
      <c r="J27" s="80" t="s">
        <v>58</v>
      </c>
      <c r="K27" s="80" t="s">
        <v>58</v>
      </c>
      <c r="L27" s="80" t="s">
        <v>58</v>
      </c>
      <c r="M27" s="80" t="s">
        <v>58</v>
      </c>
      <c r="N27" s="80" t="s">
        <v>58</v>
      </c>
      <c r="O27" s="80" t="s">
        <v>58</v>
      </c>
      <c r="P27" s="80" t="s">
        <v>58</v>
      </c>
      <c r="Q27" s="80" t="s">
        <v>58</v>
      </c>
      <c r="R27" s="80" t="s">
        <v>58</v>
      </c>
      <c r="S27" s="80" t="s">
        <v>58</v>
      </c>
      <c r="T27" s="80" t="s">
        <v>58</v>
      </c>
      <c r="U27" s="80" t="s">
        <v>58</v>
      </c>
      <c r="V27" s="80" t="s">
        <v>58</v>
      </c>
      <c r="W27" s="80" t="s">
        <v>58</v>
      </c>
      <c r="X27" s="80" t="s">
        <v>58</v>
      </c>
      <c r="Y27" s="80" t="s">
        <v>58</v>
      </c>
      <c r="Z27" s="42">
        <f t="shared" si="0"/>
        <v>0</v>
      </c>
      <c r="AA27" s="16">
        <f t="shared" si="1"/>
        <v>0</v>
      </c>
    </row>
    <row r="28" spans="1:27" ht="28.5" customHeight="1" thickBot="1">
      <c r="A28" s="2">
        <v>24</v>
      </c>
      <c r="B28" s="7" t="s">
        <v>23</v>
      </c>
      <c r="C28" s="9">
        <v>7</v>
      </c>
      <c r="D28" s="71">
        <v>7</v>
      </c>
      <c r="E28" s="71">
        <v>7</v>
      </c>
      <c r="F28" s="3">
        <v>10</v>
      </c>
      <c r="G28" s="27"/>
      <c r="H28" s="80" t="s">
        <v>58</v>
      </c>
      <c r="I28" s="80" t="s">
        <v>58</v>
      </c>
      <c r="J28" s="80" t="s">
        <v>58</v>
      </c>
      <c r="K28" s="27">
        <v>7</v>
      </c>
      <c r="L28" s="80" t="s">
        <v>58</v>
      </c>
      <c r="M28" s="80" t="s">
        <v>58</v>
      </c>
      <c r="N28" s="80" t="s">
        <v>58</v>
      </c>
      <c r="O28" s="80" t="s">
        <v>58</v>
      </c>
      <c r="P28" s="80" t="s">
        <v>58</v>
      </c>
      <c r="Q28" s="80" t="s">
        <v>58</v>
      </c>
      <c r="R28" s="3">
        <v>7</v>
      </c>
      <c r="S28" s="80" t="s">
        <v>58</v>
      </c>
      <c r="T28" s="80" t="s">
        <v>58</v>
      </c>
      <c r="U28" s="3">
        <v>7</v>
      </c>
      <c r="V28" s="3">
        <v>7</v>
      </c>
      <c r="W28" s="80" t="s">
        <v>58</v>
      </c>
      <c r="X28" s="71">
        <v>7</v>
      </c>
      <c r="Y28" s="6">
        <v>7</v>
      </c>
      <c r="Z28" s="42">
        <f t="shared" si="0"/>
        <v>10</v>
      </c>
      <c r="AA28" s="16">
        <f t="shared" si="1"/>
        <v>73</v>
      </c>
    </row>
    <row r="29" spans="1:27" ht="28.5" customHeight="1" thickBot="1">
      <c r="A29" s="2">
        <v>25</v>
      </c>
      <c r="B29" s="7" t="s">
        <v>24</v>
      </c>
      <c r="C29" s="9">
        <v>7</v>
      </c>
      <c r="D29" s="71">
        <v>7</v>
      </c>
      <c r="E29" s="71">
        <v>7</v>
      </c>
      <c r="F29" s="72" t="s">
        <v>58</v>
      </c>
      <c r="G29" s="27"/>
      <c r="H29" s="3">
        <v>7</v>
      </c>
      <c r="I29" s="80" t="s">
        <v>58</v>
      </c>
      <c r="J29" s="80" t="s">
        <v>58</v>
      </c>
      <c r="K29" s="27">
        <v>7</v>
      </c>
      <c r="L29" s="80" t="s">
        <v>58</v>
      </c>
      <c r="M29" s="80" t="s">
        <v>58</v>
      </c>
      <c r="N29" s="80" t="s">
        <v>58</v>
      </c>
      <c r="O29" s="80" t="s">
        <v>58</v>
      </c>
      <c r="P29" s="80" t="s">
        <v>58</v>
      </c>
      <c r="Q29" s="80" t="s">
        <v>58</v>
      </c>
      <c r="R29" s="3">
        <v>7</v>
      </c>
      <c r="S29" s="80" t="s">
        <v>58</v>
      </c>
      <c r="T29" s="3">
        <v>2</v>
      </c>
      <c r="U29" s="3">
        <v>7</v>
      </c>
      <c r="V29" s="80" t="s">
        <v>58</v>
      </c>
      <c r="W29" s="80" t="s">
        <v>58</v>
      </c>
      <c r="X29" s="26">
        <v>7</v>
      </c>
      <c r="Y29" s="6">
        <v>7</v>
      </c>
      <c r="Z29" s="42">
        <f>COUNTIF(C29:Y29,"7")+COUNTIF(C29:Y29,"10")+COUNTIF(C29:Y29,"8")+1</f>
        <v>10</v>
      </c>
      <c r="AA29" s="16">
        <f t="shared" si="1"/>
        <v>65</v>
      </c>
    </row>
    <row r="30" spans="1:27" ht="28.5" customHeight="1" thickBot="1">
      <c r="A30" s="2">
        <v>26</v>
      </c>
      <c r="B30" s="7" t="s">
        <v>25</v>
      </c>
      <c r="C30" s="73">
        <v>7</v>
      </c>
      <c r="D30" s="71">
        <v>7</v>
      </c>
      <c r="E30" s="71">
        <v>7</v>
      </c>
      <c r="F30" s="3">
        <v>10</v>
      </c>
      <c r="G30" s="27"/>
      <c r="H30" s="80" t="s">
        <v>58</v>
      </c>
      <c r="I30" s="3">
        <v>7</v>
      </c>
      <c r="J30" s="80" t="s">
        <v>58</v>
      </c>
      <c r="K30" s="27">
        <v>7</v>
      </c>
      <c r="L30" s="80" t="s">
        <v>58</v>
      </c>
      <c r="M30" s="80" t="s">
        <v>58</v>
      </c>
      <c r="N30" s="80" t="s">
        <v>58</v>
      </c>
      <c r="O30" s="80" t="s">
        <v>58</v>
      </c>
      <c r="P30" s="80" t="s">
        <v>58</v>
      </c>
      <c r="Q30" s="27">
        <v>7</v>
      </c>
      <c r="R30" s="80" t="s">
        <v>58</v>
      </c>
      <c r="S30" s="80" t="s">
        <v>58</v>
      </c>
      <c r="T30" s="80" t="s">
        <v>58</v>
      </c>
      <c r="U30" s="80" t="s">
        <v>58</v>
      </c>
      <c r="V30" s="3">
        <v>7</v>
      </c>
      <c r="W30" s="80" t="s">
        <v>58</v>
      </c>
      <c r="X30" s="26">
        <v>7</v>
      </c>
      <c r="Y30" s="6">
        <v>7</v>
      </c>
      <c r="Z30" s="42">
        <f t="shared" si="0"/>
        <v>10</v>
      </c>
      <c r="AA30" s="16">
        <f t="shared" si="1"/>
        <v>73</v>
      </c>
    </row>
    <row r="31" spans="1:27" ht="28.5" customHeight="1" thickBot="1">
      <c r="A31" s="2">
        <v>27</v>
      </c>
      <c r="B31" s="7" t="s">
        <v>26</v>
      </c>
      <c r="C31" s="33" t="s">
        <v>58</v>
      </c>
      <c r="D31" s="71">
        <v>7</v>
      </c>
      <c r="E31" s="72" t="s">
        <v>58</v>
      </c>
      <c r="F31" s="72" t="s">
        <v>58</v>
      </c>
      <c r="G31" s="27"/>
      <c r="H31" s="3">
        <v>7</v>
      </c>
      <c r="I31" s="80" t="s">
        <v>58</v>
      </c>
      <c r="J31" s="80" t="s">
        <v>58</v>
      </c>
      <c r="K31" s="80" t="s">
        <v>58</v>
      </c>
      <c r="L31" s="3">
        <v>7</v>
      </c>
      <c r="M31" s="3">
        <v>7</v>
      </c>
      <c r="N31" s="80" t="s">
        <v>58</v>
      </c>
      <c r="O31" s="80" t="s">
        <v>58</v>
      </c>
      <c r="P31" s="80" t="s">
        <v>58</v>
      </c>
      <c r="Q31" s="80" t="s">
        <v>58</v>
      </c>
      <c r="R31" s="80" t="s">
        <v>58</v>
      </c>
      <c r="S31" s="3">
        <v>8</v>
      </c>
      <c r="T31" s="3">
        <v>7</v>
      </c>
      <c r="U31" s="80" t="s">
        <v>58</v>
      </c>
      <c r="V31" s="80" t="s">
        <v>58</v>
      </c>
      <c r="W31" s="80" t="s">
        <v>58</v>
      </c>
      <c r="X31" s="26">
        <v>7</v>
      </c>
      <c r="Y31" s="6">
        <v>7</v>
      </c>
      <c r="Z31" s="42">
        <f t="shared" si="0"/>
        <v>8</v>
      </c>
      <c r="AA31" s="16">
        <f t="shared" si="1"/>
        <v>57</v>
      </c>
    </row>
    <row r="32" spans="1:27" ht="28.5" customHeight="1" thickBot="1">
      <c r="A32" s="2">
        <v>28</v>
      </c>
      <c r="B32" s="7" t="s">
        <v>27</v>
      </c>
      <c r="C32" s="73">
        <v>7</v>
      </c>
      <c r="D32" s="71">
        <v>7</v>
      </c>
      <c r="E32" s="71">
        <v>7</v>
      </c>
      <c r="F32" s="72" t="s">
        <v>58</v>
      </c>
      <c r="G32" s="27"/>
      <c r="H32" s="3">
        <v>7</v>
      </c>
      <c r="I32" s="80" t="s">
        <v>58</v>
      </c>
      <c r="J32" s="80" t="s">
        <v>58</v>
      </c>
      <c r="K32" s="27">
        <v>7</v>
      </c>
      <c r="L32" s="80" t="s">
        <v>58</v>
      </c>
      <c r="M32" s="80" t="s">
        <v>58</v>
      </c>
      <c r="N32" s="80" t="s">
        <v>58</v>
      </c>
      <c r="O32" s="80" t="s">
        <v>58</v>
      </c>
      <c r="P32" s="80" t="s">
        <v>58</v>
      </c>
      <c r="Q32" s="80" t="s">
        <v>58</v>
      </c>
      <c r="R32" s="80" t="s">
        <v>58</v>
      </c>
      <c r="S32" s="80" t="s">
        <v>58</v>
      </c>
      <c r="T32" s="80" t="s">
        <v>58</v>
      </c>
      <c r="U32" s="80" t="s">
        <v>58</v>
      </c>
      <c r="V32" s="80" t="s">
        <v>58</v>
      </c>
      <c r="W32" s="80" t="s">
        <v>58</v>
      </c>
      <c r="X32" s="80" t="s">
        <v>58</v>
      </c>
      <c r="Y32" s="6">
        <v>7</v>
      </c>
      <c r="Z32" s="42">
        <f t="shared" si="0"/>
        <v>6</v>
      </c>
      <c r="AA32" s="16">
        <f t="shared" si="1"/>
        <v>42</v>
      </c>
    </row>
    <row r="33" spans="1:27" ht="28.5" customHeight="1" thickBot="1">
      <c r="A33" s="2">
        <v>29</v>
      </c>
      <c r="B33" s="7" t="s">
        <v>28</v>
      </c>
      <c r="C33" s="74" t="s">
        <v>58</v>
      </c>
      <c r="D33" s="72" t="s">
        <v>58</v>
      </c>
      <c r="E33" s="72" t="s">
        <v>58</v>
      </c>
      <c r="F33" s="72" t="s">
        <v>58</v>
      </c>
      <c r="G33" s="27"/>
      <c r="H33" s="80" t="s">
        <v>58</v>
      </c>
      <c r="I33" s="80" t="s">
        <v>58</v>
      </c>
      <c r="J33" s="3">
        <v>7</v>
      </c>
      <c r="K33" s="80" t="s">
        <v>58</v>
      </c>
      <c r="L33" s="80" t="s">
        <v>58</v>
      </c>
      <c r="M33" s="80" t="s">
        <v>58</v>
      </c>
      <c r="N33" s="3">
        <v>7</v>
      </c>
      <c r="O33" s="80" t="s">
        <v>58</v>
      </c>
      <c r="P33" s="80" t="s">
        <v>58</v>
      </c>
      <c r="Q33" s="80" t="s">
        <v>58</v>
      </c>
      <c r="R33" s="3">
        <v>7</v>
      </c>
      <c r="S33" s="3">
        <v>8</v>
      </c>
      <c r="T33" s="80" t="s">
        <v>58</v>
      </c>
      <c r="U33" s="3">
        <v>7</v>
      </c>
      <c r="V33" s="3">
        <v>7</v>
      </c>
      <c r="W33" s="80" t="s">
        <v>58</v>
      </c>
      <c r="X33" s="80" t="s">
        <v>58</v>
      </c>
      <c r="Y33" s="6">
        <v>7</v>
      </c>
      <c r="Z33" s="42">
        <f t="shared" si="0"/>
        <v>7</v>
      </c>
      <c r="AA33" s="16">
        <f t="shared" si="1"/>
        <v>50</v>
      </c>
    </row>
    <row r="34" spans="1:27" ht="28.5" customHeight="1" thickBot="1">
      <c r="A34" s="2">
        <v>30</v>
      </c>
      <c r="B34" s="7" t="s">
        <v>29</v>
      </c>
      <c r="C34" s="33" t="s">
        <v>58</v>
      </c>
      <c r="D34" s="72" t="s">
        <v>58</v>
      </c>
      <c r="E34" s="72" t="s">
        <v>58</v>
      </c>
      <c r="F34" s="72" t="s">
        <v>58</v>
      </c>
      <c r="G34" s="27"/>
      <c r="H34" s="80" t="s">
        <v>58</v>
      </c>
      <c r="I34" s="80" t="s">
        <v>58</v>
      </c>
      <c r="J34" s="80" t="s">
        <v>58</v>
      </c>
      <c r="K34" s="80" t="s">
        <v>58</v>
      </c>
      <c r="L34" s="80" t="s">
        <v>58</v>
      </c>
      <c r="M34" s="80" t="s">
        <v>58</v>
      </c>
      <c r="N34" s="80" t="s">
        <v>58</v>
      </c>
      <c r="O34" s="80" t="s">
        <v>58</v>
      </c>
      <c r="P34" s="80" t="s">
        <v>58</v>
      </c>
      <c r="Q34" s="80" t="s">
        <v>58</v>
      </c>
      <c r="R34" s="80" t="s">
        <v>58</v>
      </c>
      <c r="S34" s="80" t="s">
        <v>58</v>
      </c>
      <c r="T34" s="80" t="s">
        <v>58</v>
      </c>
      <c r="U34" s="80" t="s">
        <v>58</v>
      </c>
      <c r="V34" s="80" t="s">
        <v>58</v>
      </c>
      <c r="W34" s="80" t="s">
        <v>58</v>
      </c>
      <c r="X34" s="80" t="s">
        <v>58</v>
      </c>
      <c r="Y34" s="80" t="s">
        <v>58</v>
      </c>
      <c r="Z34" s="42">
        <f t="shared" si="0"/>
        <v>0</v>
      </c>
      <c r="AA34" s="16">
        <f t="shared" si="1"/>
        <v>0</v>
      </c>
    </row>
    <row r="35" spans="1:27" ht="28.5" customHeight="1" thickBot="1">
      <c r="A35" s="2">
        <v>31</v>
      </c>
      <c r="B35" s="7" t="s">
        <v>30</v>
      </c>
      <c r="C35" s="9">
        <v>7</v>
      </c>
      <c r="D35" s="71">
        <v>7</v>
      </c>
      <c r="E35" s="71">
        <v>7</v>
      </c>
      <c r="F35" s="3">
        <v>10</v>
      </c>
      <c r="G35" s="27"/>
      <c r="H35" s="3">
        <v>7</v>
      </c>
      <c r="I35" s="3">
        <v>7</v>
      </c>
      <c r="J35" s="3">
        <v>7</v>
      </c>
      <c r="K35" s="27">
        <v>7</v>
      </c>
      <c r="L35" s="3">
        <v>7</v>
      </c>
      <c r="M35" s="3">
        <v>7</v>
      </c>
      <c r="N35" s="3">
        <v>7</v>
      </c>
      <c r="O35" s="3">
        <v>8</v>
      </c>
      <c r="P35" s="3">
        <v>7</v>
      </c>
      <c r="Q35" s="80" t="s">
        <v>58</v>
      </c>
      <c r="R35" s="3">
        <v>7</v>
      </c>
      <c r="S35" s="3">
        <v>8</v>
      </c>
      <c r="T35" s="3">
        <v>7</v>
      </c>
      <c r="U35" s="3">
        <v>7</v>
      </c>
      <c r="V35" s="3">
        <v>7</v>
      </c>
      <c r="W35" s="80" t="s">
        <v>58</v>
      </c>
      <c r="X35" s="80" t="s">
        <v>58</v>
      </c>
      <c r="Y35" s="6">
        <v>7</v>
      </c>
      <c r="Z35" s="42">
        <f t="shared" si="0"/>
        <v>19</v>
      </c>
      <c r="AA35" s="16">
        <f t="shared" si="1"/>
        <v>138</v>
      </c>
    </row>
    <row r="36" spans="1:27" ht="28.5" customHeight="1" thickBot="1">
      <c r="A36" s="2">
        <v>32</v>
      </c>
      <c r="B36" s="7" t="s">
        <v>31</v>
      </c>
      <c r="C36" s="9">
        <v>7</v>
      </c>
      <c r="D36" s="71">
        <v>7</v>
      </c>
      <c r="E36" s="71">
        <v>7</v>
      </c>
      <c r="F36" s="3">
        <v>10</v>
      </c>
      <c r="G36" s="27"/>
      <c r="H36" s="80" t="s">
        <v>58</v>
      </c>
      <c r="I36" s="3">
        <v>7</v>
      </c>
      <c r="J36" s="80" t="s">
        <v>58</v>
      </c>
      <c r="K36" s="80" t="s">
        <v>58</v>
      </c>
      <c r="L36" s="80" t="s">
        <v>58</v>
      </c>
      <c r="M36" s="80" t="s">
        <v>58</v>
      </c>
      <c r="N36" s="80" t="s">
        <v>58</v>
      </c>
      <c r="O36" s="80" t="s">
        <v>58</v>
      </c>
      <c r="P36" s="80" t="s">
        <v>58</v>
      </c>
      <c r="Q36" s="80" t="s">
        <v>58</v>
      </c>
      <c r="R36" s="3">
        <v>7</v>
      </c>
      <c r="S36" s="80" t="s">
        <v>58</v>
      </c>
      <c r="T36" s="80" t="s">
        <v>58</v>
      </c>
      <c r="U36" s="80" t="s">
        <v>58</v>
      </c>
      <c r="V36" s="3">
        <v>7</v>
      </c>
      <c r="W36" s="80" t="s">
        <v>58</v>
      </c>
      <c r="X36" s="71">
        <v>7</v>
      </c>
      <c r="Y36" s="6">
        <v>7</v>
      </c>
      <c r="Z36" s="42">
        <f t="shared" si="0"/>
        <v>9</v>
      </c>
      <c r="AA36" s="16">
        <f t="shared" si="1"/>
        <v>66</v>
      </c>
    </row>
    <row r="37" spans="1:27" ht="28.5" customHeight="1" thickBot="1">
      <c r="A37" s="2">
        <v>33</v>
      </c>
      <c r="B37" s="7" t="s">
        <v>32</v>
      </c>
      <c r="C37" s="9">
        <v>7</v>
      </c>
      <c r="D37" s="71">
        <v>7</v>
      </c>
      <c r="E37" s="71">
        <v>7</v>
      </c>
      <c r="F37" s="72" t="s">
        <v>58</v>
      </c>
      <c r="G37" s="27"/>
      <c r="H37" s="80" t="s">
        <v>58</v>
      </c>
      <c r="I37" s="80" t="s">
        <v>58</v>
      </c>
      <c r="J37" s="80" t="s">
        <v>58</v>
      </c>
      <c r="K37" s="27">
        <v>7</v>
      </c>
      <c r="L37" s="80" t="s">
        <v>58</v>
      </c>
      <c r="M37" s="80" t="s">
        <v>58</v>
      </c>
      <c r="N37" s="80" t="s">
        <v>58</v>
      </c>
      <c r="O37" s="80" t="s">
        <v>58</v>
      </c>
      <c r="P37" s="3">
        <v>7</v>
      </c>
      <c r="Q37" s="80" t="s">
        <v>58</v>
      </c>
      <c r="R37" s="80" t="s">
        <v>58</v>
      </c>
      <c r="S37" s="80" t="s">
        <v>58</v>
      </c>
      <c r="T37" s="80" t="s">
        <v>58</v>
      </c>
      <c r="U37" s="80" t="s">
        <v>58</v>
      </c>
      <c r="V37" s="3">
        <v>7</v>
      </c>
      <c r="W37" s="80" t="s">
        <v>58</v>
      </c>
      <c r="X37" s="80" t="s">
        <v>58</v>
      </c>
      <c r="Y37" s="80" t="s">
        <v>58</v>
      </c>
      <c r="Z37" s="42">
        <f t="shared" si="0"/>
        <v>6</v>
      </c>
      <c r="AA37" s="16">
        <f t="shared" si="1"/>
        <v>42</v>
      </c>
    </row>
    <row r="38" spans="1:27" ht="28.5" customHeight="1" thickBot="1">
      <c r="A38" s="2">
        <v>34</v>
      </c>
      <c r="B38" s="7" t="s">
        <v>33</v>
      </c>
      <c r="C38" s="9">
        <v>7</v>
      </c>
      <c r="D38" s="71">
        <v>7</v>
      </c>
      <c r="E38" s="72" t="s">
        <v>58</v>
      </c>
      <c r="F38" s="72" t="s">
        <v>58</v>
      </c>
      <c r="G38" s="27"/>
      <c r="H38" s="3">
        <v>7</v>
      </c>
      <c r="I38" s="80" t="s">
        <v>58</v>
      </c>
      <c r="J38" s="80" t="s">
        <v>58</v>
      </c>
      <c r="K38" s="27">
        <v>7</v>
      </c>
      <c r="L38" s="80" t="s">
        <v>58</v>
      </c>
      <c r="M38" s="80" t="s">
        <v>58</v>
      </c>
      <c r="N38" s="80" t="s">
        <v>58</v>
      </c>
      <c r="O38" s="80" t="s">
        <v>58</v>
      </c>
      <c r="P38" s="80" t="s">
        <v>58</v>
      </c>
      <c r="Q38" s="80" t="s">
        <v>58</v>
      </c>
      <c r="R38" s="3">
        <v>7</v>
      </c>
      <c r="S38" s="80" t="s">
        <v>58</v>
      </c>
      <c r="T38" s="80" t="s">
        <v>58</v>
      </c>
      <c r="U38" s="3">
        <v>7</v>
      </c>
      <c r="V38" s="80" t="s">
        <v>58</v>
      </c>
      <c r="W38" s="80" t="s">
        <v>58</v>
      </c>
      <c r="X38" s="80" t="s">
        <v>58</v>
      </c>
      <c r="Y38" s="6">
        <v>7</v>
      </c>
      <c r="Z38" s="42">
        <f t="shared" si="0"/>
        <v>7</v>
      </c>
      <c r="AA38" s="16">
        <f t="shared" si="1"/>
        <v>49</v>
      </c>
    </row>
    <row r="39" spans="1:27" ht="28.5" customHeight="1" thickBot="1">
      <c r="A39" s="2">
        <v>35</v>
      </c>
      <c r="B39" s="7" t="s">
        <v>34</v>
      </c>
      <c r="C39" s="9">
        <v>7</v>
      </c>
      <c r="D39" s="72" t="s">
        <v>58</v>
      </c>
      <c r="E39" s="71">
        <v>7</v>
      </c>
      <c r="F39" s="3">
        <v>10</v>
      </c>
      <c r="G39" s="27"/>
      <c r="H39" s="80" t="s">
        <v>58</v>
      </c>
      <c r="I39" s="80" t="s">
        <v>58</v>
      </c>
      <c r="J39" s="80" t="s">
        <v>58</v>
      </c>
      <c r="K39" s="27">
        <v>7</v>
      </c>
      <c r="L39" s="80" t="s">
        <v>58</v>
      </c>
      <c r="M39" s="80" t="s">
        <v>58</v>
      </c>
      <c r="N39" s="80" t="s">
        <v>58</v>
      </c>
      <c r="O39" s="80" t="s">
        <v>58</v>
      </c>
      <c r="P39" s="80" t="s">
        <v>58</v>
      </c>
      <c r="Q39" s="80" t="s">
        <v>58</v>
      </c>
      <c r="R39" s="3">
        <v>7</v>
      </c>
      <c r="S39" s="80" t="s">
        <v>58</v>
      </c>
      <c r="T39" s="80" t="s">
        <v>58</v>
      </c>
      <c r="U39" s="3">
        <v>7</v>
      </c>
      <c r="V39" s="3">
        <v>7</v>
      </c>
      <c r="W39" s="80" t="s">
        <v>58</v>
      </c>
      <c r="X39" s="80" t="s">
        <v>58</v>
      </c>
      <c r="Y39" s="6">
        <v>7</v>
      </c>
      <c r="Z39" s="42">
        <f t="shared" si="0"/>
        <v>8</v>
      </c>
      <c r="AA39" s="16">
        <f t="shared" si="1"/>
        <v>59</v>
      </c>
    </row>
    <row r="40" spans="1:27" ht="28.5" customHeight="1" thickBot="1">
      <c r="A40" s="2">
        <v>36</v>
      </c>
      <c r="B40" s="7" t="s">
        <v>35</v>
      </c>
      <c r="C40" s="9">
        <v>7</v>
      </c>
      <c r="D40" s="72" t="s">
        <v>58</v>
      </c>
      <c r="E40" s="71">
        <v>7</v>
      </c>
      <c r="F40" s="3">
        <v>10</v>
      </c>
      <c r="G40" s="27"/>
      <c r="H40" s="80" t="s">
        <v>58</v>
      </c>
      <c r="I40" s="80" t="s">
        <v>58</v>
      </c>
      <c r="J40" s="3">
        <v>7</v>
      </c>
      <c r="K40" s="80" t="s">
        <v>58</v>
      </c>
      <c r="L40" s="80" t="s">
        <v>58</v>
      </c>
      <c r="M40" s="80" t="s">
        <v>58</v>
      </c>
      <c r="N40" s="80" t="s">
        <v>58</v>
      </c>
      <c r="O40" s="80" t="s">
        <v>58</v>
      </c>
      <c r="P40" s="80" t="s">
        <v>58</v>
      </c>
      <c r="Q40" s="80" t="s">
        <v>58</v>
      </c>
      <c r="R40" s="80" t="s">
        <v>58</v>
      </c>
      <c r="S40" s="80" t="s">
        <v>58</v>
      </c>
      <c r="T40" s="80" t="s">
        <v>58</v>
      </c>
      <c r="U40" s="3">
        <v>7</v>
      </c>
      <c r="V40" s="3">
        <v>7</v>
      </c>
      <c r="W40" s="80" t="s">
        <v>58</v>
      </c>
      <c r="X40" s="80" t="s">
        <v>58</v>
      </c>
      <c r="Y40" s="6">
        <v>7</v>
      </c>
      <c r="Z40" s="42">
        <f t="shared" si="0"/>
        <v>7</v>
      </c>
      <c r="AA40" s="16">
        <f t="shared" si="1"/>
        <v>52</v>
      </c>
    </row>
    <row r="41" spans="1:27" ht="28.5" customHeight="1" thickBot="1">
      <c r="A41" s="2">
        <v>37</v>
      </c>
      <c r="B41" s="7" t="s">
        <v>36</v>
      </c>
      <c r="C41" s="9">
        <v>7</v>
      </c>
      <c r="D41" s="71">
        <v>7</v>
      </c>
      <c r="E41" s="71">
        <v>7</v>
      </c>
      <c r="F41" s="3">
        <v>10</v>
      </c>
      <c r="G41" s="27"/>
      <c r="H41" s="80" t="s">
        <v>58</v>
      </c>
      <c r="I41" s="80" t="s">
        <v>58</v>
      </c>
      <c r="J41" s="3">
        <v>7</v>
      </c>
      <c r="K41" s="27">
        <v>7</v>
      </c>
      <c r="L41" s="80" t="s">
        <v>58</v>
      </c>
      <c r="M41" s="80" t="s">
        <v>58</v>
      </c>
      <c r="N41" s="80" t="s">
        <v>58</v>
      </c>
      <c r="O41" s="80" t="s">
        <v>58</v>
      </c>
      <c r="P41" s="80" t="s">
        <v>58</v>
      </c>
      <c r="Q41" s="80" t="s">
        <v>58</v>
      </c>
      <c r="R41" s="3">
        <v>7</v>
      </c>
      <c r="S41" s="3">
        <v>8</v>
      </c>
      <c r="T41" s="80" t="s">
        <v>58</v>
      </c>
      <c r="U41" s="80" t="s">
        <v>58</v>
      </c>
      <c r="V41" s="3">
        <v>7</v>
      </c>
      <c r="W41" s="3">
        <v>7</v>
      </c>
      <c r="X41" s="71">
        <v>7</v>
      </c>
      <c r="Y41" s="6">
        <v>7</v>
      </c>
      <c r="Z41" s="42">
        <f t="shared" si="0"/>
        <v>12</v>
      </c>
      <c r="AA41" s="16">
        <f t="shared" si="1"/>
        <v>88</v>
      </c>
    </row>
    <row r="42" spans="1:27" ht="28.5" customHeight="1" thickBot="1">
      <c r="A42" s="2">
        <v>38</v>
      </c>
      <c r="B42" s="7" t="s">
        <v>37</v>
      </c>
      <c r="C42" s="9">
        <v>7</v>
      </c>
      <c r="D42" s="71">
        <v>7</v>
      </c>
      <c r="E42" s="71">
        <v>7</v>
      </c>
      <c r="F42" s="3">
        <v>10</v>
      </c>
      <c r="G42" s="27"/>
      <c r="H42" s="80" t="s">
        <v>58</v>
      </c>
      <c r="I42" s="3">
        <v>7</v>
      </c>
      <c r="J42" s="3">
        <v>7</v>
      </c>
      <c r="K42" s="27">
        <v>7</v>
      </c>
      <c r="L42" s="3">
        <v>7</v>
      </c>
      <c r="M42" s="3">
        <v>7</v>
      </c>
      <c r="N42" s="3">
        <v>7</v>
      </c>
      <c r="O42" s="80" t="s">
        <v>58</v>
      </c>
      <c r="P42" s="3">
        <v>7</v>
      </c>
      <c r="Q42" s="80" t="s">
        <v>58</v>
      </c>
      <c r="R42" s="3">
        <v>7</v>
      </c>
      <c r="S42" s="80" t="s">
        <v>58</v>
      </c>
      <c r="T42" s="3">
        <v>7</v>
      </c>
      <c r="U42" s="3">
        <v>7</v>
      </c>
      <c r="V42" s="3">
        <v>7</v>
      </c>
      <c r="W42" s="3">
        <v>7</v>
      </c>
      <c r="X42" s="80" t="s">
        <v>58</v>
      </c>
      <c r="Y42" s="6">
        <v>7</v>
      </c>
      <c r="Z42" s="42">
        <f t="shared" si="0"/>
        <v>17</v>
      </c>
      <c r="AA42" s="16">
        <f t="shared" si="1"/>
        <v>122</v>
      </c>
    </row>
    <row r="43" spans="1:27" ht="28.5" customHeight="1" thickBot="1">
      <c r="A43" s="2">
        <v>39</v>
      </c>
      <c r="B43" s="7" t="s">
        <v>38</v>
      </c>
      <c r="C43" s="73">
        <v>7</v>
      </c>
      <c r="D43" s="71">
        <v>7</v>
      </c>
      <c r="E43" s="71">
        <v>7</v>
      </c>
      <c r="F43" s="72" t="s">
        <v>58</v>
      </c>
      <c r="G43" s="27"/>
      <c r="H43" s="80" t="s">
        <v>58</v>
      </c>
      <c r="I43" s="80" t="s">
        <v>58</v>
      </c>
      <c r="J43" s="80" t="s">
        <v>58</v>
      </c>
      <c r="K43" s="80" t="s">
        <v>58</v>
      </c>
      <c r="L43" s="3">
        <v>7</v>
      </c>
      <c r="M43" s="80" t="s">
        <v>58</v>
      </c>
      <c r="N43" s="80" t="s">
        <v>58</v>
      </c>
      <c r="O43" s="80" t="s">
        <v>58</v>
      </c>
      <c r="P43" s="80" t="s">
        <v>58</v>
      </c>
      <c r="Q43" s="80" t="s">
        <v>58</v>
      </c>
      <c r="R43" s="3">
        <v>3</v>
      </c>
      <c r="S43" s="80" t="s">
        <v>58</v>
      </c>
      <c r="T43" s="80" t="s">
        <v>58</v>
      </c>
      <c r="U43" s="80" t="s">
        <v>58</v>
      </c>
      <c r="V43" s="3">
        <v>7</v>
      </c>
      <c r="W43" s="80" t="s">
        <v>58</v>
      </c>
      <c r="X43" s="80" t="s">
        <v>58</v>
      </c>
      <c r="Y43" s="80" t="s">
        <v>58</v>
      </c>
      <c r="Z43" s="42">
        <f t="shared" si="0"/>
        <v>5</v>
      </c>
      <c r="AA43" s="16">
        <f t="shared" si="1"/>
        <v>38</v>
      </c>
    </row>
    <row r="44" spans="1:27" ht="28.5" customHeight="1" thickBot="1">
      <c r="A44" s="2">
        <v>40</v>
      </c>
      <c r="B44" s="7" t="s">
        <v>39</v>
      </c>
      <c r="C44" s="74" t="s">
        <v>58</v>
      </c>
      <c r="D44" s="72" t="s">
        <v>58</v>
      </c>
      <c r="E44" s="71">
        <v>7</v>
      </c>
      <c r="F44" s="3">
        <v>10</v>
      </c>
      <c r="G44" s="27"/>
      <c r="H44" s="3">
        <v>7</v>
      </c>
      <c r="I44" s="3">
        <v>7</v>
      </c>
      <c r="J44" s="3">
        <v>7</v>
      </c>
      <c r="K44" s="27">
        <v>7</v>
      </c>
      <c r="L44" s="80" t="s">
        <v>58</v>
      </c>
      <c r="M44" s="80" t="s">
        <v>58</v>
      </c>
      <c r="N44" s="80" t="s">
        <v>58</v>
      </c>
      <c r="O44" s="80" t="s">
        <v>58</v>
      </c>
      <c r="P44" s="3">
        <v>7</v>
      </c>
      <c r="Q44" s="80" t="s">
        <v>58</v>
      </c>
      <c r="R44" s="3">
        <v>7</v>
      </c>
      <c r="S44" s="3">
        <v>8</v>
      </c>
      <c r="T44" s="80" t="s">
        <v>58</v>
      </c>
      <c r="U44" s="3">
        <v>7</v>
      </c>
      <c r="V44" s="3">
        <v>7</v>
      </c>
      <c r="W44" s="3">
        <v>7</v>
      </c>
      <c r="X44" s="71">
        <v>7</v>
      </c>
      <c r="Y44" s="6">
        <v>7</v>
      </c>
      <c r="Z44" s="42">
        <f t="shared" si="0"/>
        <v>14</v>
      </c>
      <c r="AA44" s="16">
        <f t="shared" si="1"/>
        <v>102</v>
      </c>
    </row>
    <row r="45" spans="1:27" ht="28.5" customHeight="1" thickBot="1">
      <c r="A45" s="2">
        <v>41</v>
      </c>
      <c r="B45" s="7" t="s">
        <v>40</v>
      </c>
      <c r="C45" s="33" t="s">
        <v>58</v>
      </c>
      <c r="D45" s="72" t="s">
        <v>58</v>
      </c>
      <c r="E45" s="72" t="s">
        <v>58</v>
      </c>
      <c r="F45" s="72" t="s">
        <v>58</v>
      </c>
      <c r="G45" s="27"/>
      <c r="H45" s="80" t="s">
        <v>58</v>
      </c>
      <c r="I45" s="80" t="s">
        <v>58</v>
      </c>
      <c r="J45" s="80" t="s">
        <v>58</v>
      </c>
      <c r="K45" s="80" t="s">
        <v>58</v>
      </c>
      <c r="L45" s="80" t="s">
        <v>58</v>
      </c>
      <c r="M45" s="80" t="s">
        <v>58</v>
      </c>
      <c r="N45" s="80" t="s">
        <v>58</v>
      </c>
      <c r="O45" s="80" t="s">
        <v>58</v>
      </c>
      <c r="P45" s="80" t="s">
        <v>58</v>
      </c>
      <c r="Q45" s="80" t="s">
        <v>58</v>
      </c>
      <c r="R45" s="80" t="s">
        <v>58</v>
      </c>
      <c r="S45" s="80" t="s">
        <v>58</v>
      </c>
      <c r="T45" s="80" t="s">
        <v>58</v>
      </c>
      <c r="U45" s="3">
        <v>7</v>
      </c>
      <c r="V45" s="80" t="s">
        <v>58</v>
      </c>
      <c r="W45" s="80" t="s">
        <v>58</v>
      </c>
      <c r="X45" s="80" t="s">
        <v>58</v>
      </c>
      <c r="Y45" s="80" t="s">
        <v>58</v>
      </c>
      <c r="Z45" s="42">
        <f t="shared" si="0"/>
        <v>1</v>
      </c>
      <c r="AA45" s="16">
        <f t="shared" si="1"/>
        <v>7</v>
      </c>
    </row>
    <row r="46" spans="1:27" ht="28.5" customHeight="1" thickBot="1">
      <c r="A46" s="2">
        <v>42</v>
      </c>
      <c r="B46" s="7" t="s">
        <v>41</v>
      </c>
      <c r="C46" s="9">
        <v>7</v>
      </c>
      <c r="D46" s="71">
        <v>7</v>
      </c>
      <c r="E46" s="71">
        <v>7</v>
      </c>
      <c r="F46" s="3">
        <v>10</v>
      </c>
      <c r="G46" s="27"/>
      <c r="H46" s="80" t="s">
        <v>58</v>
      </c>
      <c r="I46" s="80" t="s">
        <v>58</v>
      </c>
      <c r="J46" s="80" t="s">
        <v>58</v>
      </c>
      <c r="K46" s="27">
        <v>7</v>
      </c>
      <c r="L46" s="80" t="s">
        <v>58</v>
      </c>
      <c r="M46" s="80" t="s">
        <v>58</v>
      </c>
      <c r="N46" s="80" t="s">
        <v>58</v>
      </c>
      <c r="O46" s="80" t="s">
        <v>58</v>
      </c>
      <c r="P46" s="80" t="s">
        <v>58</v>
      </c>
      <c r="Q46" s="80" t="s">
        <v>58</v>
      </c>
      <c r="R46" s="80" t="s">
        <v>58</v>
      </c>
      <c r="S46" s="80" t="s">
        <v>58</v>
      </c>
      <c r="T46" s="80" t="s">
        <v>58</v>
      </c>
      <c r="U46" s="3">
        <v>7</v>
      </c>
      <c r="V46" s="3">
        <v>7</v>
      </c>
      <c r="W46" s="80" t="s">
        <v>58</v>
      </c>
      <c r="X46" s="80" t="s">
        <v>58</v>
      </c>
      <c r="Y46" s="6">
        <v>7</v>
      </c>
      <c r="Z46" s="42">
        <f t="shared" si="0"/>
        <v>8</v>
      </c>
      <c r="AA46" s="16">
        <f t="shared" si="1"/>
        <v>59</v>
      </c>
    </row>
    <row r="47" spans="1:27" ht="28.5" customHeight="1" thickBot="1">
      <c r="A47" s="2">
        <v>43</v>
      </c>
      <c r="B47" s="7" t="s">
        <v>42</v>
      </c>
      <c r="C47" s="73">
        <v>7</v>
      </c>
      <c r="D47" s="71">
        <v>7</v>
      </c>
      <c r="E47" s="71">
        <v>7</v>
      </c>
      <c r="F47" s="3">
        <v>10</v>
      </c>
      <c r="G47" s="27"/>
      <c r="H47" s="3">
        <v>7</v>
      </c>
      <c r="I47" s="3">
        <v>7</v>
      </c>
      <c r="J47" s="3">
        <v>7</v>
      </c>
      <c r="K47" s="27">
        <v>7</v>
      </c>
      <c r="L47" s="3">
        <v>7</v>
      </c>
      <c r="M47" s="3">
        <v>7</v>
      </c>
      <c r="N47" s="3">
        <v>7</v>
      </c>
      <c r="O47" s="3">
        <v>8</v>
      </c>
      <c r="P47" s="3">
        <v>7</v>
      </c>
      <c r="Q47" s="80" t="s">
        <v>58</v>
      </c>
      <c r="R47" s="3">
        <v>7</v>
      </c>
      <c r="S47" s="3">
        <v>8</v>
      </c>
      <c r="T47" s="3">
        <v>7</v>
      </c>
      <c r="U47" s="80" t="s">
        <v>58</v>
      </c>
      <c r="V47" s="3">
        <v>7</v>
      </c>
      <c r="W47" s="80" t="s">
        <v>58</v>
      </c>
      <c r="X47" s="80" t="s">
        <v>58</v>
      </c>
      <c r="Y47" s="6">
        <v>7</v>
      </c>
      <c r="Z47" s="42">
        <f t="shared" si="0"/>
        <v>18</v>
      </c>
      <c r="AA47" s="16">
        <f t="shared" si="1"/>
        <v>131</v>
      </c>
    </row>
    <row r="48" spans="1:27" ht="28.5" customHeight="1" thickBot="1">
      <c r="A48" s="2">
        <v>44</v>
      </c>
      <c r="B48" s="7" t="s">
        <v>43</v>
      </c>
      <c r="C48" s="33" t="s">
        <v>58</v>
      </c>
      <c r="D48" s="72" t="s">
        <v>58</v>
      </c>
      <c r="E48" s="72" t="s">
        <v>58</v>
      </c>
      <c r="F48" s="72" t="s">
        <v>58</v>
      </c>
      <c r="G48" s="27"/>
      <c r="H48" s="80" t="s">
        <v>58</v>
      </c>
      <c r="I48" s="80" t="s">
        <v>58</v>
      </c>
      <c r="J48" s="80" t="s">
        <v>58</v>
      </c>
      <c r="K48" s="110" t="s">
        <v>58</v>
      </c>
      <c r="L48" s="80" t="s">
        <v>58</v>
      </c>
      <c r="M48" s="80" t="s">
        <v>58</v>
      </c>
      <c r="N48" s="80" t="s">
        <v>58</v>
      </c>
      <c r="O48" s="80" t="s">
        <v>58</v>
      </c>
      <c r="P48" s="80" t="s">
        <v>58</v>
      </c>
      <c r="Q48" s="80" t="s">
        <v>58</v>
      </c>
      <c r="R48" s="80" t="s">
        <v>58</v>
      </c>
      <c r="S48" s="80" t="s">
        <v>58</v>
      </c>
      <c r="T48" s="80" t="s">
        <v>58</v>
      </c>
      <c r="U48" s="3">
        <v>7</v>
      </c>
      <c r="V48" s="80" t="s">
        <v>58</v>
      </c>
      <c r="W48" s="80" t="s">
        <v>58</v>
      </c>
      <c r="X48" s="80" t="s">
        <v>58</v>
      </c>
      <c r="Y48" s="80" t="s">
        <v>58</v>
      </c>
      <c r="Z48" s="42">
        <f t="shared" si="0"/>
        <v>1</v>
      </c>
      <c r="AA48" s="16">
        <f t="shared" si="1"/>
        <v>7</v>
      </c>
    </row>
    <row r="49" spans="1:27" ht="28.5" customHeight="1" thickBot="1">
      <c r="A49" s="2">
        <v>45</v>
      </c>
      <c r="B49" s="7" t="s">
        <v>44</v>
      </c>
      <c r="C49" s="9">
        <v>7</v>
      </c>
      <c r="D49" s="71">
        <v>7</v>
      </c>
      <c r="E49" s="71">
        <v>7</v>
      </c>
      <c r="F49" s="3">
        <v>10</v>
      </c>
      <c r="G49" s="27"/>
      <c r="H49" s="3">
        <v>7</v>
      </c>
      <c r="I49" s="3">
        <v>7</v>
      </c>
      <c r="J49" s="80" t="s">
        <v>58</v>
      </c>
      <c r="K49" s="27">
        <v>7</v>
      </c>
      <c r="L49" s="3">
        <v>7</v>
      </c>
      <c r="M49" s="3">
        <v>7</v>
      </c>
      <c r="N49" s="80" t="s">
        <v>58</v>
      </c>
      <c r="O49" s="80" t="s">
        <v>58</v>
      </c>
      <c r="P49" s="3">
        <v>7</v>
      </c>
      <c r="Q49" s="80" t="s">
        <v>58</v>
      </c>
      <c r="R49" s="3">
        <v>7</v>
      </c>
      <c r="S49" s="80" t="s">
        <v>58</v>
      </c>
      <c r="T49" s="3">
        <v>7</v>
      </c>
      <c r="U49" s="3">
        <v>7</v>
      </c>
      <c r="V49" s="3">
        <v>7</v>
      </c>
      <c r="W49" s="80" t="s">
        <v>58</v>
      </c>
      <c r="X49" s="80" t="s">
        <v>58</v>
      </c>
      <c r="Y49" s="6">
        <v>7</v>
      </c>
      <c r="Z49" s="42">
        <f t="shared" si="0"/>
        <v>15</v>
      </c>
      <c r="AA49" s="16">
        <f t="shared" si="1"/>
        <v>108</v>
      </c>
    </row>
    <row r="50" spans="1:27" ht="28.5" customHeight="1" thickBot="1">
      <c r="A50" s="2">
        <v>46</v>
      </c>
      <c r="B50" s="7" t="s">
        <v>45</v>
      </c>
      <c r="C50" s="73">
        <v>7</v>
      </c>
      <c r="D50" s="72" t="s">
        <v>58</v>
      </c>
      <c r="E50" s="71">
        <v>7</v>
      </c>
      <c r="F50" s="3">
        <v>10</v>
      </c>
      <c r="G50" s="27"/>
      <c r="H50" s="80" t="s">
        <v>58</v>
      </c>
      <c r="I50" s="3">
        <v>7</v>
      </c>
      <c r="J50" s="80" t="s">
        <v>58</v>
      </c>
      <c r="K50" s="27">
        <v>7</v>
      </c>
      <c r="L50" s="80" t="s">
        <v>58</v>
      </c>
      <c r="M50" s="80" t="s">
        <v>58</v>
      </c>
      <c r="N50" s="3">
        <v>7</v>
      </c>
      <c r="O50" s="80" t="s">
        <v>58</v>
      </c>
      <c r="P50" s="80" t="s">
        <v>58</v>
      </c>
      <c r="Q50" s="80" t="s">
        <v>58</v>
      </c>
      <c r="R50" s="3">
        <v>7</v>
      </c>
      <c r="S50" s="3">
        <v>8</v>
      </c>
      <c r="T50" s="80" t="s">
        <v>58</v>
      </c>
      <c r="U50" s="3">
        <v>7</v>
      </c>
      <c r="V50" s="3">
        <v>7</v>
      </c>
      <c r="W50" s="80" t="s">
        <v>58</v>
      </c>
      <c r="X50" s="80" t="s">
        <v>58</v>
      </c>
      <c r="Y50" s="6">
        <v>7</v>
      </c>
      <c r="Z50" s="42">
        <f t="shared" si="0"/>
        <v>11</v>
      </c>
      <c r="AA50" s="16">
        <f t="shared" si="1"/>
        <v>81</v>
      </c>
    </row>
    <row r="51" spans="1:27" ht="28.5" customHeight="1" thickBot="1">
      <c r="A51" s="2">
        <v>47</v>
      </c>
      <c r="B51" s="7" t="s">
        <v>46</v>
      </c>
      <c r="C51" s="74" t="s">
        <v>58</v>
      </c>
      <c r="D51" s="72" t="s">
        <v>58</v>
      </c>
      <c r="E51" s="72" t="s">
        <v>58</v>
      </c>
      <c r="F51" s="72" t="s">
        <v>58</v>
      </c>
      <c r="G51" s="27"/>
      <c r="H51" s="80" t="s">
        <v>58</v>
      </c>
      <c r="I51" s="80" t="s">
        <v>58</v>
      </c>
      <c r="J51" s="80" t="s">
        <v>58</v>
      </c>
      <c r="K51" s="110" t="s">
        <v>58</v>
      </c>
      <c r="L51" s="80" t="s">
        <v>58</v>
      </c>
      <c r="M51" s="80" t="s">
        <v>58</v>
      </c>
      <c r="N51" s="80" t="s">
        <v>58</v>
      </c>
      <c r="O51" s="80" t="s">
        <v>58</v>
      </c>
      <c r="P51" s="80" t="s">
        <v>58</v>
      </c>
      <c r="Q51" s="80" t="s">
        <v>58</v>
      </c>
      <c r="R51" s="80" t="s">
        <v>58</v>
      </c>
      <c r="S51" s="80" t="s">
        <v>58</v>
      </c>
      <c r="T51" s="80" t="s">
        <v>58</v>
      </c>
      <c r="U51" s="80" t="s">
        <v>58</v>
      </c>
      <c r="V51" s="80" t="s">
        <v>58</v>
      </c>
      <c r="W51" s="80" t="s">
        <v>58</v>
      </c>
      <c r="X51" s="80" t="s">
        <v>58</v>
      </c>
      <c r="Y51" s="80" t="s">
        <v>58</v>
      </c>
      <c r="Z51" s="42">
        <f t="shared" si="0"/>
        <v>0</v>
      </c>
      <c r="AA51" s="16">
        <f t="shared" si="1"/>
        <v>0</v>
      </c>
    </row>
    <row r="52" spans="1:27" ht="28.5" customHeight="1" thickBot="1">
      <c r="A52" s="2">
        <v>48</v>
      </c>
      <c r="B52" s="7" t="s">
        <v>47</v>
      </c>
      <c r="C52" s="74" t="s">
        <v>58</v>
      </c>
      <c r="D52" s="72" t="s">
        <v>58</v>
      </c>
      <c r="E52" s="72" t="s">
        <v>58</v>
      </c>
      <c r="F52" s="72" t="s">
        <v>58</v>
      </c>
      <c r="G52" s="78"/>
      <c r="H52" s="80" t="s">
        <v>58</v>
      </c>
      <c r="I52" s="80" t="s">
        <v>58</v>
      </c>
      <c r="J52" s="80" t="s">
        <v>58</v>
      </c>
      <c r="K52" s="111" t="s">
        <v>58</v>
      </c>
      <c r="L52" s="80" t="s">
        <v>58</v>
      </c>
      <c r="M52" s="80" t="s">
        <v>58</v>
      </c>
      <c r="N52" s="3">
        <v>7</v>
      </c>
      <c r="O52" s="80" t="s">
        <v>58</v>
      </c>
      <c r="P52" s="80" t="s">
        <v>58</v>
      </c>
      <c r="Q52" s="80" t="s">
        <v>58</v>
      </c>
      <c r="R52" s="80" t="s">
        <v>58</v>
      </c>
      <c r="S52" s="80" t="s">
        <v>58</v>
      </c>
      <c r="T52" s="80" t="s">
        <v>58</v>
      </c>
      <c r="U52" s="80" t="s">
        <v>58</v>
      </c>
      <c r="V52" s="80" t="s">
        <v>58</v>
      </c>
      <c r="W52" s="80" t="s">
        <v>58</v>
      </c>
      <c r="X52" s="80" t="s">
        <v>58</v>
      </c>
      <c r="Y52" s="80" t="s">
        <v>58</v>
      </c>
      <c r="Z52" s="42">
        <f t="shared" si="0"/>
        <v>1</v>
      </c>
      <c r="AA52" s="16">
        <f t="shared" si="1"/>
        <v>7</v>
      </c>
    </row>
    <row r="53" spans="1:27" ht="28.5" customHeight="1" thickBot="1">
      <c r="A53" s="2">
        <v>49</v>
      </c>
      <c r="B53" s="8" t="s">
        <v>48</v>
      </c>
      <c r="C53" s="77" t="s">
        <v>58</v>
      </c>
      <c r="D53" s="11">
        <v>7</v>
      </c>
      <c r="E53" s="75">
        <v>7</v>
      </c>
      <c r="F53" s="11">
        <v>10</v>
      </c>
      <c r="G53" s="28"/>
      <c r="H53" s="83" t="s">
        <v>58</v>
      </c>
      <c r="I53" s="100" t="s">
        <v>58</v>
      </c>
      <c r="J53" s="11">
        <v>7</v>
      </c>
      <c r="K53" s="109" t="s">
        <v>58</v>
      </c>
      <c r="L53" s="83" t="s">
        <v>58</v>
      </c>
      <c r="M53" s="101" t="s">
        <v>58</v>
      </c>
      <c r="N53" s="11">
        <v>7</v>
      </c>
      <c r="O53" s="101" t="s">
        <v>58</v>
      </c>
      <c r="P53" s="75">
        <v>7</v>
      </c>
      <c r="Q53" s="107">
        <v>7</v>
      </c>
      <c r="R53" s="11">
        <v>7</v>
      </c>
      <c r="S53" s="101" t="s">
        <v>58</v>
      </c>
      <c r="T53" s="101" t="s">
        <v>58</v>
      </c>
      <c r="U53" s="100" t="s">
        <v>58</v>
      </c>
      <c r="V53" s="11">
        <v>7</v>
      </c>
      <c r="W53" s="101" t="s">
        <v>58</v>
      </c>
      <c r="X53" s="75">
        <v>7</v>
      </c>
      <c r="Y53" s="12">
        <v>7</v>
      </c>
      <c r="Z53" s="42">
        <f t="shared" si="0"/>
        <v>11</v>
      </c>
      <c r="AA53" s="16">
        <f t="shared" si="1"/>
        <v>80</v>
      </c>
    </row>
    <row r="54" ht="30" customHeight="1" thickBot="1"/>
    <row r="55" spans="3:26" ht="30" customHeight="1" thickBot="1">
      <c r="C55" s="145" t="s">
        <v>63</v>
      </c>
      <c r="D55" s="146"/>
      <c r="E55" s="146"/>
      <c r="F55" s="146"/>
      <c r="G55" s="147"/>
      <c r="H55" s="146" t="s">
        <v>62</v>
      </c>
      <c r="I55" s="146"/>
      <c r="J55" s="146"/>
      <c r="K55" s="147"/>
      <c r="L55" s="145" t="s">
        <v>66</v>
      </c>
      <c r="M55" s="146"/>
      <c r="N55" s="147"/>
      <c r="O55" s="117"/>
      <c r="S55" s="116"/>
      <c r="Z55" s="115"/>
    </row>
    <row r="56" spans="3:26" ht="30" customHeight="1" thickBot="1">
      <c r="C56" s="148" t="s">
        <v>108</v>
      </c>
      <c r="D56" s="149"/>
      <c r="E56" s="149"/>
      <c r="F56" s="150"/>
      <c r="G56" s="118">
        <v>10</v>
      </c>
      <c r="H56" s="119"/>
      <c r="I56" s="88" t="s">
        <v>113</v>
      </c>
      <c r="J56" s="119"/>
      <c r="T56" s="116"/>
      <c r="Z56" s="115"/>
    </row>
    <row r="57" spans="3:26" ht="30" customHeight="1" thickBot="1">
      <c r="C57" s="148" t="s">
        <v>109</v>
      </c>
      <c r="D57" s="149"/>
      <c r="E57" s="149"/>
      <c r="F57" s="150"/>
      <c r="G57" s="120">
        <v>8</v>
      </c>
      <c r="I57" s="89" t="s">
        <v>114</v>
      </c>
      <c r="T57" s="116"/>
      <c r="Z57" s="115"/>
    </row>
    <row r="58" spans="3:26" ht="30" customHeight="1" thickBot="1">
      <c r="C58" s="148" t="s">
        <v>110</v>
      </c>
      <c r="D58" s="149"/>
      <c r="E58" s="149"/>
      <c r="F58" s="150"/>
      <c r="G58" s="120">
        <v>7</v>
      </c>
      <c r="I58" s="89" t="s">
        <v>114</v>
      </c>
      <c r="T58" s="116"/>
      <c r="Z58" s="115"/>
    </row>
    <row r="59" spans="3:26" ht="30" customHeight="1" thickBot="1">
      <c r="C59" s="148" t="s">
        <v>111</v>
      </c>
      <c r="D59" s="149"/>
      <c r="E59" s="149"/>
      <c r="F59" s="150"/>
      <c r="G59" s="120">
        <v>5</v>
      </c>
      <c r="I59" s="89" t="s">
        <v>114</v>
      </c>
      <c r="T59" s="116"/>
      <c r="Z59" s="115"/>
    </row>
    <row r="60" spans="3:26" ht="30" customHeight="1" thickBot="1">
      <c r="C60" s="148" t="s">
        <v>112</v>
      </c>
      <c r="D60" s="149"/>
      <c r="E60" s="149"/>
      <c r="F60" s="150"/>
      <c r="G60" s="121">
        <v>3</v>
      </c>
      <c r="H60" s="122"/>
      <c r="I60" s="58" t="s">
        <v>115</v>
      </c>
      <c r="T60" s="116"/>
      <c r="Z60" s="115"/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AA1:AA198"/>
  <mergeCells count="16">
    <mergeCell ref="L55:N55"/>
    <mergeCell ref="C60:F60"/>
    <mergeCell ref="C56:F56"/>
    <mergeCell ref="C57:F57"/>
    <mergeCell ref="C58:F58"/>
    <mergeCell ref="C59:F59"/>
    <mergeCell ref="C55:G55"/>
    <mergeCell ref="H55:K55"/>
    <mergeCell ref="A1:B1"/>
    <mergeCell ref="C2:G2"/>
    <mergeCell ref="H2:K2"/>
    <mergeCell ref="L2:Q2"/>
    <mergeCell ref="N1:AA1"/>
    <mergeCell ref="C1:M1"/>
    <mergeCell ref="R2:Y2"/>
    <mergeCell ref="AA2:AA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2" sqref="J2:L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1" width="4.7109375" style="0" customWidth="1"/>
  </cols>
  <sheetData>
    <row r="1" spans="1:31" s="1" customFormat="1" ht="54.75" customHeight="1" thickBot="1">
      <c r="A1" s="151" t="s">
        <v>51</v>
      </c>
      <c r="B1" s="152"/>
      <c r="C1" s="156" t="s">
        <v>77</v>
      </c>
      <c r="D1" s="157"/>
      <c r="E1" s="157"/>
      <c r="F1" s="157"/>
      <c r="G1" s="157"/>
      <c r="H1" s="157"/>
      <c r="I1" s="157"/>
      <c r="J1" s="157"/>
      <c r="K1" s="158"/>
      <c r="L1" s="133" t="s">
        <v>148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5"/>
      <c r="AE1" s="136"/>
    </row>
    <row r="2" spans="1:31" s="1" customFormat="1" ht="21" thickBot="1">
      <c r="A2" s="2"/>
      <c r="B2" s="5" t="s">
        <v>54</v>
      </c>
      <c r="C2" s="126" t="s">
        <v>105</v>
      </c>
      <c r="D2" s="153"/>
      <c r="E2" s="153"/>
      <c r="F2" s="154" t="s">
        <v>104</v>
      </c>
      <c r="G2" s="155"/>
      <c r="H2" s="155"/>
      <c r="I2" s="155"/>
      <c r="J2" s="131" t="s">
        <v>56</v>
      </c>
      <c r="K2" s="132"/>
      <c r="L2" s="132"/>
      <c r="M2" s="140" t="s">
        <v>57</v>
      </c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39"/>
      <c r="AE2" s="143" t="s">
        <v>86</v>
      </c>
    </row>
    <row r="3" spans="1:31" s="1" customFormat="1" ht="180" customHeight="1" thickBot="1">
      <c r="A3" s="2"/>
      <c r="B3" s="5" t="s">
        <v>55</v>
      </c>
      <c r="C3" s="22" t="s">
        <v>127</v>
      </c>
      <c r="D3" s="22" t="s">
        <v>142</v>
      </c>
      <c r="E3" s="22"/>
      <c r="F3" s="15" t="s">
        <v>83</v>
      </c>
      <c r="G3" s="15" t="s">
        <v>128</v>
      </c>
      <c r="H3" s="15" t="s">
        <v>130</v>
      </c>
      <c r="I3" s="15" t="s">
        <v>137</v>
      </c>
      <c r="J3" s="14" t="s">
        <v>145</v>
      </c>
      <c r="K3" s="14" t="s">
        <v>134</v>
      </c>
      <c r="L3" s="14" t="s">
        <v>136</v>
      </c>
      <c r="M3" s="35" t="s">
        <v>82</v>
      </c>
      <c r="N3" s="35" t="s">
        <v>84</v>
      </c>
      <c r="O3" s="35" t="s">
        <v>85</v>
      </c>
      <c r="P3" s="13" t="s">
        <v>96</v>
      </c>
      <c r="Q3" s="13" t="s">
        <v>100</v>
      </c>
      <c r="R3" s="13" t="s">
        <v>102</v>
      </c>
      <c r="S3" s="13" t="s">
        <v>103</v>
      </c>
      <c r="T3" s="13" t="s">
        <v>106</v>
      </c>
      <c r="U3" s="13" t="s">
        <v>129</v>
      </c>
      <c r="V3" s="13" t="s">
        <v>131</v>
      </c>
      <c r="W3" s="13" t="s">
        <v>132</v>
      </c>
      <c r="X3" s="13" t="s">
        <v>133</v>
      </c>
      <c r="Y3" s="13" t="s">
        <v>135</v>
      </c>
      <c r="Z3" s="13" t="s">
        <v>138</v>
      </c>
      <c r="AA3" s="13" t="s">
        <v>139</v>
      </c>
      <c r="AB3" s="13" t="s">
        <v>143</v>
      </c>
      <c r="AC3" s="13" t="s">
        <v>140</v>
      </c>
      <c r="AD3" s="41" t="s">
        <v>59</v>
      </c>
      <c r="AE3" s="144"/>
    </row>
    <row r="4" spans="1:31" s="1" customFormat="1" ht="27.75" customHeight="1" thickBot="1">
      <c r="A4" s="2" t="s">
        <v>50</v>
      </c>
      <c r="B4" s="4" t="s">
        <v>0</v>
      </c>
      <c r="C4" s="81">
        <f>COUNTIF(C5:C53,"5")+1</f>
        <v>25</v>
      </c>
      <c r="D4" s="81">
        <f>COUNTIF(D5:D53,"X")</f>
        <v>0</v>
      </c>
      <c r="E4" s="81">
        <f>COUNTIF(E5:E53,"X")</f>
        <v>0</v>
      </c>
      <c r="F4" s="17">
        <f aca="true" t="shared" si="0" ref="F4:Q4">COUNTIF(F5:F53,"5")</f>
        <v>2</v>
      </c>
      <c r="G4" s="17">
        <f t="shared" si="0"/>
        <v>1</v>
      </c>
      <c r="H4" s="17">
        <f t="shared" si="0"/>
        <v>1</v>
      </c>
      <c r="I4" s="17">
        <f t="shared" si="0"/>
        <v>2</v>
      </c>
      <c r="J4" s="18">
        <f t="shared" si="0"/>
        <v>20</v>
      </c>
      <c r="K4" s="18">
        <f t="shared" si="0"/>
        <v>9</v>
      </c>
      <c r="L4" s="18">
        <f t="shared" si="0"/>
        <v>4</v>
      </c>
      <c r="M4" s="19">
        <f t="shared" si="0"/>
        <v>2</v>
      </c>
      <c r="N4" s="19">
        <f t="shared" si="0"/>
        <v>20</v>
      </c>
      <c r="O4" s="19">
        <f t="shared" si="0"/>
        <v>14</v>
      </c>
      <c r="P4" s="19">
        <f t="shared" si="0"/>
        <v>4</v>
      </c>
      <c r="Q4" s="19">
        <f t="shared" si="0"/>
        <v>3</v>
      </c>
      <c r="R4" s="19">
        <f>COUNTIF(R5:R53,"5")+1</f>
        <v>6</v>
      </c>
      <c r="S4" s="19">
        <f aca="true" t="shared" si="1" ref="S4:X4">COUNTIF(S5:S53,"5")</f>
        <v>12</v>
      </c>
      <c r="T4" s="19">
        <f t="shared" si="1"/>
        <v>1</v>
      </c>
      <c r="U4" s="19">
        <f t="shared" si="1"/>
        <v>17</v>
      </c>
      <c r="V4" s="19">
        <f t="shared" si="1"/>
        <v>24</v>
      </c>
      <c r="W4" s="19">
        <f t="shared" si="1"/>
        <v>1</v>
      </c>
      <c r="X4" s="19">
        <f t="shared" si="1"/>
        <v>17</v>
      </c>
      <c r="Y4" s="19">
        <f>COUNTIF(Y5:Y53,"5")</f>
        <v>9</v>
      </c>
      <c r="Z4" s="19">
        <f>COUNTIF(Z5:Z53,"5")</f>
        <v>16</v>
      </c>
      <c r="AA4" s="19">
        <f>COUNTIF(AA5:AA53,"5")</f>
        <v>17</v>
      </c>
      <c r="AB4" s="19">
        <f>COUNTIF(AB5:AB53,"5")</f>
        <v>2</v>
      </c>
      <c r="AC4" s="19">
        <f>COUNTIF(AC5:AC53,"5")</f>
        <v>3</v>
      </c>
      <c r="AD4" s="40">
        <f>SUM(B4:AB4)</f>
        <v>229</v>
      </c>
      <c r="AE4" s="20"/>
    </row>
    <row r="5" spans="1:31" ht="28.5" customHeight="1" thickBot="1">
      <c r="A5" s="2">
        <v>1</v>
      </c>
      <c r="B5" s="7" t="s">
        <v>1</v>
      </c>
      <c r="C5" s="74" t="s">
        <v>58</v>
      </c>
      <c r="D5" s="71"/>
      <c r="E5" s="71"/>
      <c r="F5" s="74" t="s">
        <v>58</v>
      </c>
      <c r="G5" s="74" t="s">
        <v>58</v>
      </c>
      <c r="H5" s="74" t="s">
        <v>58</v>
      </c>
      <c r="I5" s="74" t="s">
        <v>58</v>
      </c>
      <c r="J5" s="74" t="s">
        <v>58</v>
      </c>
      <c r="K5" s="74" t="s">
        <v>58</v>
      </c>
      <c r="L5" s="74" t="s">
        <v>58</v>
      </c>
      <c r="M5" s="103" t="s">
        <v>58</v>
      </c>
      <c r="N5" s="104" t="s">
        <v>58</v>
      </c>
      <c r="O5" s="25">
        <v>5</v>
      </c>
      <c r="P5" s="102" t="s">
        <v>58</v>
      </c>
      <c r="Q5" s="102" t="s">
        <v>58</v>
      </c>
      <c r="R5" s="102" t="s">
        <v>58</v>
      </c>
      <c r="S5" s="102" t="s">
        <v>58</v>
      </c>
      <c r="T5" s="102" t="s">
        <v>58</v>
      </c>
      <c r="U5" s="102" t="s">
        <v>58</v>
      </c>
      <c r="V5" s="25">
        <v>5</v>
      </c>
      <c r="W5" s="102" t="s">
        <v>58</v>
      </c>
      <c r="X5" s="102" t="s">
        <v>58</v>
      </c>
      <c r="Y5" s="102" t="s">
        <v>58</v>
      </c>
      <c r="Z5" s="25">
        <v>5</v>
      </c>
      <c r="AA5" s="25">
        <v>5</v>
      </c>
      <c r="AB5" s="102" t="s">
        <v>58</v>
      </c>
      <c r="AC5" s="102" t="s">
        <v>58</v>
      </c>
      <c r="AD5" s="42">
        <f aca="true" t="shared" si="2" ref="AD5:AD35">COUNTIF(C5:AC5,"5")</f>
        <v>4</v>
      </c>
      <c r="AE5" s="16">
        <f aca="true" t="shared" si="3" ref="AE5:AE36">SUM(C5:AC5)</f>
        <v>20</v>
      </c>
    </row>
    <row r="6" spans="1:31" ht="28.5" customHeight="1" thickBot="1">
      <c r="A6" s="2">
        <v>2</v>
      </c>
      <c r="B6" s="7" t="s">
        <v>2</v>
      </c>
      <c r="C6" s="73">
        <v>5</v>
      </c>
      <c r="D6" s="71"/>
      <c r="E6" s="71"/>
      <c r="F6" s="79" t="s">
        <v>58</v>
      </c>
      <c r="G6" s="79" t="s">
        <v>58</v>
      </c>
      <c r="H6" s="74" t="s">
        <v>58</v>
      </c>
      <c r="I6" s="74" t="s">
        <v>58</v>
      </c>
      <c r="J6" s="74" t="s">
        <v>58</v>
      </c>
      <c r="K6" s="3">
        <v>5</v>
      </c>
      <c r="L6" s="74" t="s">
        <v>58</v>
      </c>
      <c r="M6" s="79" t="s">
        <v>58</v>
      </c>
      <c r="N6" s="26">
        <v>5</v>
      </c>
      <c r="O6" s="72" t="s">
        <v>58</v>
      </c>
      <c r="P6" s="102" t="s">
        <v>58</v>
      </c>
      <c r="Q6" s="102" t="s">
        <v>58</v>
      </c>
      <c r="R6" s="102" t="s">
        <v>58</v>
      </c>
      <c r="S6" s="102" t="s">
        <v>58</v>
      </c>
      <c r="T6" s="102" t="s">
        <v>58</v>
      </c>
      <c r="U6" s="102" t="s">
        <v>58</v>
      </c>
      <c r="V6" s="26">
        <v>5</v>
      </c>
      <c r="W6" s="102" t="s">
        <v>58</v>
      </c>
      <c r="X6" s="102" t="s">
        <v>58</v>
      </c>
      <c r="Y6" s="71">
        <v>5</v>
      </c>
      <c r="Z6" s="71">
        <v>5</v>
      </c>
      <c r="AA6" s="71">
        <v>5</v>
      </c>
      <c r="AB6" s="102" t="s">
        <v>58</v>
      </c>
      <c r="AC6" s="102" t="s">
        <v>58</v>
      </c>
      <c r="AD6" s="42">
        <f t="shared" si="2"/>
        <v>7</v>
      </c>
      <c r="AE6" s="16">
        <f t="shared" si="3"/>
        <v>35</v>
      </c>
    </row>
    <row r="7" spans="1:31" ht="28.5" customHeight="1" thickBot="1">
      <c r="A7" s="2">
        <v>3</v>
      </c>
      <c r="B7" s="7" t="s">
        <v>3</v>
      </c>
      <c r="C7" s="74" t="s">
        <v>58</v>
      </c>
      <c r="D7" s="72"/>
      <c r="E7" s="71"/>
      <c r="F7" s="79" t="s">
        <v>58</v>
      </c>
      <c r="G7" s="79" t="s">
        <v>58</v>
      </c>
      <c r="H7" s="74" t="s">
        <v>58</v>
      </c>
      <c r="I7" s="74" t="s">
        <v>58</v>
      </c>
      <c r="J7" s="74" t="s">
        <v>58</v>
      </c>
      <c r="K7" s="74" t="s">
        <v>58</v>
      </c>
      <c r="L7" s="74" t="s">
        <v>58</v>
      </c>
      <c r="M7" s="79" t="s">
        <v>58</v>
      </c>
      <c r="N7" s="26">
        <v>5</v>
      </c>
      <c r="O7" s="72" t="s">
        <v>58</v>
      </c>
      <c r="P7" s="102" t="s">
        <v>58</v>
      </c>
      <c r="Q7" s="102" t="s">
        <v>58</v>
      </c>
      <c r="R7" s="102" t="s">
        <v>58</v>
      </c>
      <c r="S7" s="102" t="s">
        <v>58</v>
      </c>
      <c r="T7" s="102" t="s">
        <v>58</v>
      </c>
      <c r="U7" s="102" t="s">
        <v>58</v>
      </c>
      <c r="V7" s="72" t="s">
        <v>58</v>
      </c>
      <c r="W7" s="102" t="s">
        <v>58</v>
      </c>
      <c r="X7" s="102" t="s">
        <v>58</v>
      </c>
      <c r="Y7" s="102" t="s">
        <v>58</v>
      </c>
      <c r="Z7" s="72" t="s">
        <v>58</v>
      </c>
      <c r="AA7" s="72" t="s">
        <v>58</v>
      </c>
      <c r="AB7" s="102" t="s">
        <v>58</v>
      </c>
      <c r="AC7" s="102" t="s">
        <v>58</v>
      </c>
      <c r="AD7" s="42">
        <f t="shared" si="2"/>
        <v>1</v>
      </c>
      <c r="AE7" s="16">
        <f t="shared" si="3"/>
        <v>5</v>
      </c>
    </row>
    <row r="8" spans="1:31" ht="28.5" customHeight="1" thickBot="1">
      <c r="A8" s="2">
        <v>4</v>
      </c>
      <c r="B8" s="7" t="s">
        <v>4</v>
      </c>
      <c r="C8" s="74" t="s">
        <v>58</v>
      </c>
      <c r="D8" s="72"/>
      <c r="E8" s="71"/>
      <c r="F8" s="79" t="s">
        <v>58</v>
      </c>
      <c r="G8" s="79" t="s">
        <v>58</v>
      </c>
      <c r="H8" s="74" t="s">
        <v>58</v>
      </c>
      <c r="I8" s="74" t="s">
        <v>58</v>
      </c>
      <c r="J8" s="74" t="s">
        <v>58</v>
      </c>
      <c r="K8" s="3">
        <v>5</v>
      </c>
      <c r="L8" s="74" t="s">
        <v>58</v>
      </c>
      <c r="M8" s="79" t="s">
        <v>58</v>
      </c>
      <c r="N8" s="72" t="s">
        <v>58</v>
      </c>
      <c r="O8" s="72" t="s">
        <v>58</v>
      </c>
      <c r="P8" s="102" t="s">
        <v>58</v>
      </c>
      <c r="Q8" s="102" t="s">
        <v>58</v>
      </c>
      <c r="R8" s="102" t="s">
        <v>58</v>
      </c>
      <c r="S8" s="102" t="s">
        <v>58</v>
      </c>
      <c r="T8" s="102" t="s">
        <v>58</v>
      </c>
      <c r="U8" s="102" t="s">
        <v>58</v>
      </c>
      <c r="V8" s="26">
        <v>5</v>
      </c>
      <c r="W8" s="102" t="s">
        <v>58</v>
      </c>
      <c r="X8" s="71">
        <v>5</v>
      </c>
      <c r="Y8" s="102" t="s">
        <v>58</v>
      </c>
      <c r="Z8" s="72" t="s">
        <v>58</v>
      </c>
      <c r="AA8" s="71">
        <v>5</v>
      </c>
      <c r="AB8" s="102" t="s">
        <v>58</v>
      </c>
      <c r="AC8" s="102" t="s">
        <v>58</v>
      </c>
      <c r="AD8" s="42">
        <f t="shared" si="2"/>
        <v>4</v>
      </c>
      <c r="AE8" s="16">
        <f t="shared" si="3"/>
        <v>20</v>
      </c>
    </row>
    <row r="9" spans="1:31" ht="28.5" customHeight="1" thickBot="1">
      <c r="A9" s="2">
        <v>5</v>
      </c>
      <c r="B9" s="7" t="s">
        <v>5</v>
      </c>
      <c r="C9" s="74" t="s">
        <v>58</v>
      </c>
      <c r="D9" s="72"/>
      <c r="E9" s="71"/>
      <c r="F9" s="79" t="s">
        <v>58</v>
      </c>
      <c r="G9" s="79" t="s">
        <v>58</v>
      </c>
      <c r="H9" s="74" t="s">
        <v>58</v>
      </c>
      <c r="I9" s="74" t="s">
        <v>58</v>
      </c>
      <c r="J9" s="74" t="s">
        <v>58</v>
      </c>
      <c r="K9" s="74" t="s">
        <v>58</v>
      </c>
      <c r="L9" s="74" t="s">
        <v>58</v>
      </c>
      <c r="M9" s="79" t="s">
        <v>58</v>
      </c>
      <c r="N9" s="72" t="s">
        <v>58</v>
      </c>
      <c r="O9" s="72" t="s">
        <v>58</v>
      </c>
      <c r="P9" s="102" t="s">
        <v>58</v>
      </c>
      <c r="Q9" s="102" t="s">
        <v>58</v>
      </c>
      <c r="R9" s="102" t="s">
        <v>58</v>
      </c>
      <c r="S9" s="102" t="s">
        <v>58</v>
      </c>
      <c r="T9" s="102" t="s">
        <v>58</v>
      </c>
      <c r="U9" s="71">
        <v>5</v>
      </c>
      <c r="V9" s="26">
        <v>5</v>
      </c>
      <c r="W9" s="102" t="s">
        <v>58</v>
      </c>
      <c r="X9" s="102" t="s">
        <v>58</v>
      </c>
      <c r="Y9" s="102" t="s">
        <v>58</v>
      </c>
      <c r="Z9" s="72" t="s">
        <v>58</v>
      </c>
      <c r="AA9" s="72" t="s">
        <v>58</v>
      </c>
      <c r="AB9" s="102" t="s">
        <v>58</v>
      </c>
      <c r="AC9" s="102" t="s">
        <v>58</v>
      </c>
      <c r="AD9" s="42">
        <f t="shared" si="2"/>
        <v>2</v>
      </c>
      <c r="AE9" s="16">
        <f t="shared" si="3"/>
        <v>10</v>
      </c>
    </row>
    <row r="10" spans="1:31" ht="28.5" customHeight="1" thickBot="1">
      <c r="A10" s="2">
        <v>6</v>
      </c>
      <c r="B10" s="7" t="s">
        <v>49</v>
      </c>
      <c r="C10" s="73">
        <v>5</v>
      </c>
      <c r="D10" s="72"/>
      <c r="E10" s="71"/>
      <c r="F10" s="9">
        <v>5</v>
      </c>
      <c r="G10" s="3">
        <v>5</v>
      </c>
      <c r="H10" s="74" t="s">
        <v>58</v>
      </c>
      <c r="I10" s="74" t="s">
        <v>58</v>
      </c>
      <c r="J10" s="74" t="s">
        <v>58</v>
      </c>
      <c r="K10" s="74" t="s">
        <v>58</v>
      </c>
      <c r="L10" s="74" t="s">
        <v>58</v>
      </c>
      <c r="M10" s="79" t="s">
        <v>58</v>
      </c>
      <c r="N10" s="72" t="s">
        <v>58</v>
      </c>
      <c r="O10" s="72" t="s">
        <v>58</v>
      </c>
      <c r="P10" s="102" t="s">
        <v>58</v>
      </c>
      <c r="Q10" s="102" t="s">
        <v>58</v>
      </c>
      <c r="R10" s="102" t="s">
        <v>58</v>
      </c>
      <c r="S10" s="102" t="s">
        <v>58</v>
      </c>
      <c r="T10" s="102" t="s">
        <v>58</v>
      </c>
      <c r="U10" s="26">
        <v>5</v>
      </c>
      <c r="V10" s="26">
        <v>5</v>
      </c>
      <c r="W10" s="102" t="s">
        <v>58</v>
      </c>
      <c r="X10" s="102" t="s">
        <v>58</v>
      </c>
      <c r="Y10" s="102" t="s">
        <v>58</v>
      </c>
      <c r="Z10" s="72" t="s">
        <v>58</v>
      </c>
      <c r="AA10" s="71">
        <v>5</v>
      </c>
      <c r="AB10" s="102" t="s">
        <v>58</v>
      </c>
      <c r="AC10" s="44">
        <v>5</v>
      </c>
      <c r="AD10" s="42">
        <f t="shared" si="2"/>
        <v>7</v>
      </c>
      <c r="AE10" s="16">
        <f t="shared" si="3"/>
        <v>35</v>
      </c>
    </row>
    <row r="11" spans="1:31" ht="28.5" customHeight="1" thickBot="1">
      <c r="A11" s="2">
        <v>7</v>
      </c>
      <c r="B11" s="7" t="s">
        <v>6</v>
      </c>
      <c r="C11" s="74" t="s">
        <v>58</v>
      </c>
      <c r="D11" s="72"/>
      <c r="E11" s="71"/>
      <c r="F11" s="79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9" t="s">
        <v>58</v>
      </c>
      <c r="N11" s="72" t="s">
        <v>58</v>
      </c>
      <c r="O11" s="72" t="s">
        <v>58</v>
      </c>
      <c r="P11" s="102" t="s">
        <v>58</v>
      </c>
      <c r="Q11" s="102" t="s">
        <v>58</v>
      </c>
      <c r="R11" s="102" t="s">
        <v>58</v>
      </c>
      <c r="S11" s="102" t="s">
        <v>58</v>
      </c>
      <c r="T11" s="102" t="s">
        <v>58</v>
      </c>
      <c r="U11" s="102" t="s">
        <v>58</v>
      </c>
      <c r="V11" s="72" t="s">
        <v>58</v>
      </c>
      <c r="W11" s="102" t="s">
        <v>58</v>
      </c>
      <c r="X11" s="102" t="s">
        <v>58</v>
      </c>
      <c r="Y11" s="102" t="s">
        <v>58</v>
      </c>
      <c r="Z11" s="72" t="s">
        <v>58</v>
      </c>
      <c r="AA11" s="72" t="s">
        <v>58</v>
      </c>
      <c r="AB11" s="102" t="s">
        <v>58</v>
      </c>
      <c r="AC11" s="102" t="s">
        <v>58</v>
      </c>
      <c r="AD11" s="42">
        <f t="shared" si="2"/>
        <v>0</v>
      </c>
      <c r="AE11" s="16">
        <f t="shared" si="3"/>
        <v>0</v>
      </c>
    </row>
    <row r="12" spans="1:31" ht="28.5" customHeight="1" thickBot="1">
      <c r="A12" s="2">
        <v>8</v>
      </c>
      <c r="B12" s="7" t="s">
        <v>7</v>
      </c>
      <c r="C12" s="74" t="s">
        <v>58</v>
      </c>
      <c r="D12" s="72"/>
      <c r="E12" s="71"/>
      <c r="F12" s="79" t="s">
        <v>58</v>
      </c>
      <c r="G12" s="79" t="s">
        <v>58</v>
      </c>
      <c r="H12" s="74" t="s">
        <v>58</v>
      </c>
      <c r="I12" s="74" t="s">
        <v>58</v>
      </c>
      <c r="J12" s="74" t="s">
        <v>58</v>
      </c>
      <c r="K12" s="74" t="s">
        <v>58</v>
      </c>
      <c r="L12" s="74" t="s">
        <v>58</v>
      </c>
      <c r="M12" s="79" t="s">
        <v>58</v>
      </c>
      <c r="N12" s="72" t="s">
        <v>58</v>
      </c>
      <c r="O12" s="72" t="s">
        <v>58</v>
      </c>
      <c r="P12" s="102" t="s">
        <v>58</v>
      </c>
      <c r="Q12" s="102" t="s">
        <v>58</v>
      </c>
      <c r="R12" s="102" t="s">
        <v>58</v>
      </c>
      <c r="S12" s="102" t="s">
        <v>58</v>
      </c>
      <c r="T12" s="102" t="s">
        <v>58</v>
      </c>
      <c r="U12" s="102" t="s">
        <v>58</v>
      </c>
      <c r="V12" s="72" t="s">
        <v>58</v>
      </c>
      <c r="W12" s="102" t="s">
        <v>58</v>
      </c>
      <c r="X12" s="102" t="s">
        <v>58</v>
      </c>
      <c r="Y12" s="102" t="s">
        <v>58</v>
      </c>
      <c r="Z12" s="71">
        <v>5</v>
      </c>
      <c r="AA12" s="72" t="s">
        <v>58</v>
      </c>
      <c r="AB12" s="102" t="s">
        <v>58</v>
      </c>
      <c r="AC12" s="102" t="s">
        <v>58</v>
      </c>
      <c r="AD12" s="42">
        <f t="shared" si="2"/>
        <v>1</v>
      </c>
      <c r="AE12" s="16">
        <f t="shared" si="3"/>
        <v>5</v>
      </c>
    </row>
    <row r="13" spans="1:31" ht="28.5" customHeight="1" thickBot="1">
      <c r="A13" s="2">
        <v>9</v>
      </c>
      <c r="B13" s="7" t="s">
        <v>8</v>
      </c>
      <c r="C13" s="74" t="s">
        <v>58</v>
      </c>
      <c r="D13" s="72"/>
      <c r="E13" s="71"/>
      <c r="F13" s="79" t="s">
        <v>58</v>
      </c>
      <c r="G13" s="79" t="s">
        <v>58</v>
      </c>
      <c r="H13" s="74" t="s">
        <v>58</v>
      </c>
      <c r="I13" s="74" t="s">
        <v>58</v>
      </c>
      <c r="J13" s="74" t="s">
        <v>58</v>
      </c>
      <c r="K13" s="74" t="s">
        <v>58</v>
      </c>
      <c r="L13" s="74" t="s">
        <v>58</v>
      </c>
      <c r="M13" s="79" t="s">
        <v>58</v>
      </c>
      <c r="N13" s="72" t="s">
        <v>58</v>
      </c>
      <c r="O13" s="72" t="s">
        <v>58</v>
      </c>
      <c r="P13" s="102" t="s">
        <v>58</v>
      </c>
      <c r="Q13" s="102" t="s">
        <v>58</v>
      </c>
      <c r="R13" s="102" t="s">
        <v>58</v>
      </c>
      <c r="S13" s="102" t="s">
        <v>58</v>
      </c>
      <c r="T13" s="102" t="s">
        <v>58</v>
      </c>
      <c r="U13" s="102" t="s">
        <v>58</v>
      </c>
      <c r="V13" s="72" t="s">
        <v>58</v>
      </c>
      <c r="W13" s="102" t="s">
        <v>58</v>
      </c>
      <c r="X13" s="102" t="s">
        <v>58</v>
      </c>
      <c r="Y13" s="102" t="s">
        <v>58</v>
      </c>
      <c r="Z13" s="72" t="s">
        <v>58</v>
      </c>
      <c r="AA13" s="72" t="s">
        <v>58</v>
      </c>
      <c r="AB13" s="102" t="s">
        <v>58</v>
      </c>
      <c r="AC13" s="102" t="s">
        <v>58</v>
      </c>
      <c r="AD13" s="42">
        <f t="shared" si="2"/>
        <v>0</v>
      </c>
      <c r="AE13" s="16">
        <f t="shared" si="3"/>
        <v>0</v>
      </c>
    </row>
    <row r="14" spans="1:31" ht="28.5" customHeight="1" thickBot="1">
      <c r="A14" s="2">
        <v>10</v>
      </c>
      <c r="B14" s="7" t="s">
        <v>9</v>
      </c>
      <c r="C14" s="73">
        <v>5</v>
      </c>
      <c r="D14" s="71"/>
      <c r="E14" s="71"/>
      <c r="F14" s="79" t="s">
        <v>58</v>
      </c>
      <c r="G14" s="79" t="s">
        <v>58</v>
      </c>
      <c r="H14" s="74" t="s">
        <v>58</v>
      </c>
      <c r="I14" s="74" t="s">
        <v>58</v>
      </c>
      <c r="J14" s="74" t="s">
        <v>58</v>
      </c>
      <c r="K14" s="74" t="s">
        <v>58</v>
      </c>
      <c r="L14" s="74" t="s">
        <v>58</v>
      </c>
      <c r="M14" s="79" t="s">
        <v>58</v>
      </c>
      <c r="N14" s="26">
        <v>5</v>
      </c>
      <c r="O14" s="72" t="s">
        <v>58</v>
      </c>
      <c r="P14" s="102" t="s">
        <v>58</v>
      </c>
      <c r="Q14" s="102" t="s">
        <v>58</v>
      </c>
      <c r="R14" s="102" t="s">
        <v>58</v>
      </c>
      <c r="S14" s="102" t="s">
        <v>58</v>
      </c>
      <c r="T14" s="102" t="s">
        <v>58</v>
      </c>
      <c r="U14" s="102" t="s">
        <v>58</v>
      </c>
      <c r="V14" s="72" t="s">
        <v>58</v>
      </c>
      <c r="W14" s="102" t="s">
        <v>58</v>
      </c>
      <c r="X14" s="102" t="s">
        <v>58</v>
      </c>
      <c r="Y14" s="102" t="s">
        <v>58</v>
      </c>
      <c r="Z14" s="71">
        <v>5</v>
      </c>
      <c r="AA14" s="71">
        <v>5</v>
      </c>
      <c r="AB14" s="102" t="s">
        <v>58</v>
      </c>
      <c r="AC14" s="102" t="s">
        <v>58</v>
      </c>
      <c r="AD14" s="42">
        <f t="shared" si="2"/>
        <v>4</v>
      </c>
      <c r="AE14" s="16">
        <f t="shared" si="3"/>
        <v>20</v>
      </c>
    </row>
    <row r="15" spans="1:31" ht="28.5" customHeight="1" thickBot="1">
      <c r="A15" s="2">
        <v>11</v>
      </c>
      <c r="B15" s="7" t="s">
        <v>10</v>
      </c>
      <c r="C15" s="74" t="s">
        <v>58</v>
      </c>
      <c r="D15" s="72"/>
      <c r="E15" s="71"/>
      <c r="F15" s="79" t="s">
        <v>58</v>
      </c>
      <c r="G15" s="79" t="s">
        <v>58</v>
      </c>
      <c r="H15" s="74" t="s">
        <v>58</v>
      </c>
      <c r="I15" s="74" t="s">
        <v>58</v>
      </c>
      <c r="J15" s="74" t="s">
        <v>58</v>
      </c>
      <c r="K15" s="74" t="s">
        <v>58</v>
      </c>
      <c r="L15" s="74" t="s">
        <v>58</v>
      </c>
      <c r="M15" s="79" t="s">
        <v>58</v>
      </c>
      <c r="N15" s="72" t="s">
        <v>58</v>
      </c>
      <c r="O15" s="72" t="s">
        <v>58</v>
      </c>
      <c r="P15" s="102" t="s">
        <v>58</v>
      </c>
      <c r="Q15" s="102" t="s">
        <v>58</v>
      </c>
      <c r="R15" s="102" t="s">
        <v>58</v>
      </c>
      <c r="S15" s="102" t="s">
        <v>58</v>
      </c>
      <c r="T15" s="102" t="s">
        <v>58</v>
      </c>
      <c r="U15" s="102" t="s">
        <v>58</v>
      </c>
      <c r="V15" s="72" t="s">
        <v>58</v>
      </c>
      <c r="W15" s="102" t="s">
        <v>58</v>
      </c>
      <c r="X15" s="102" t="s">
        <v>58</v>
      </c>
      <c r="Y15" s="102" t="s">
        <v>58</v>
      </c>
      <c r="Z15" s="72" t="s">
        <v>58</v>
      </c>
      <c r="AA15" s="72" t="s">
        <v>58</v>
      </c>
      <c r="AB15" s="102" t="s">
        <v>58</v>
      </c>
      <c r="AC15" s="102" t="s">
        <v>58</v>
      </c>
      <c r="AD15" s="42">
        <f t="shared" si="2"/>
        <v>0</v>
      </c>
      <c r="AE15" s="16">
        <f t="shared" si="3"/>
        <v>0</v>
      </c>
    </row>
    <row r="16" spans="1:31" ht="28.5" customHeight="1" thickBot="1">
      <c r="A16" s="2">
        <v>12</v>
      </c>
      <c r="B16" s="7" t="s">
        <v>11</v>
      </c>
      <c r="C16" s="74" t="s">
        <v>58</v>
      </c>
      <c r="D16" s="72"/>
      <c r="E16" s="71"/>
      <c r="F16" s="79" t="s">
        <v>58</v>
      </c>
      <c r="G16" s="74" t="s">
        <v>58</v>
      </c>
      <c r="H16" s="3">
        <v>5</v>
      </c>
      <c r="I16" s="3">
        <v>5</v>
      </c>
      <c r="J16" s="74" t="s">
        <v>58</v>
      </c>
      <c r="K16" s="74" t="s">
        <v>58</v>
      </c>
      <c r="L16" s="74" t="s">
        <v>58</v>
      </c>
      <c r="M16" s="79" t="s">
        <v>58</v>
      </c>
      <c r="N16" s="26">
        <v>5</v>
      </c>
      <c r="O16" s="72" t="s">
        <v>58</v>
      </c>
      <c r="P16" s="102" t="s">
        <v>58</v>
      </c>
      <c r="Q16" s="102" t="s">
        <v>58</v>
      </c>
      <c r="R16" s="102" t="s">
        <v>58</v>
      </c>
      <c r="S16" s="102" t="s">
        <v>58</v>
      </c>
      <c r="T16" s="102" t="s">
        <v>58</v>
      </c>
      <c r="U16" s="102" t="s">
        <v>58</v>
      </c>
      <c r="V16" s="72" t="s">
        <v>58</v>
      </c>
      <c r="W16" s="102" t="s">
        <v>58</v>
      </c>
      <c r="X16" s="71">
        <v>5</v>
      </c>
      <c r="Y16" s="71">
        <v>5</v>
      </c>
      <c r="Z16" s="72" t="s">
        <v>58</v>
      </c>
      <c r="AA16" s="72" t="s">
        <v>58</v>
      </c>
      <c r="AB16" s="102" t="s">
        <v>58</v>
      </c>
      <c r="AC16" s="102" t="s">
        <v>58</v>
      </c>
      <c r="AD16" s="42">
        <f t="shared" si="2"/>
        <v>5</v>
      </c>
      <c r="AE16" s="16">
        <f t="shared" si="3"/>
        <v>25</v>
      </c>
    </row>
    <row r="17" spans="1:31" ht="28.5" customHeight="1" thickBot="1">
      <c r="A17" s="2">
        <v>13</v>
      </c>
      <c r="B17" s="7" t="s">
        <v>12</v>
      </c>
      <c r="C17" s="74" t="s">
        <v>58</v>
      </c>
      <c r="D17" s="72"/>
      <c r="E17" s="71"/>
      <c r="F17" s="79" t="s">
        <v>58</v>
      </c>
      <c r="G17" s="79" t="s">
        <v>58</v>
      </c>
      <c r="H17" s="79" t="s">
        <v>58</v>
      </c>
      <c r="I17" s="74" t="s">
        <v>58</v>
      </c>
      <c r="J17" s="74" t="s">
        <v>58</v>
      </c>
      <c r="K17" s="74" t="s">
        <v>58</v>
      </c>
      <c r="L17" s="74" t="s">
        <v>58</v>
      </c>
      <c r="M17" s="79" t="s">
        <v>58</v>
      </c>
      <c r="N17" s="72" t="s">
        <v>58</v>
      </c>
      <c r="O17" s="72" t="s">
        <v>58</v>
      </c>
      <c r="P17" s="102" t="s">
        <v>58</v>
      </c>
      <c r="Q17" s="102" t="s">
        <v>58</v>
      </c>
      <c r="R17" s="102" t="s">
        <v>58</v>
      </c>
      <c r="S17" s="102" t="s">
        <v>58</v>
      </c>
      <c r="T17" s="102" t="s">
        <v>58</v>
      </c>
      <c r="U17" s="102" t="s">
        <v>58</v>
      </c>
      <c r="V17" s="26">
        <v>5</v>
      </c>
      <c r="W17" s="102" t="s">
        <v>58</v>
      </c>
      <c r="X17" s="102" t="s">
        <v>58</v>
      </c>
      <c r="Y17" s="102" t="s">
        <v>58</v>
      </c>
      <c r="Z17" s="72" t="s">
        <v>58</v>
      </c>
      <c r="AA17" s="72" t="s">
        <v>58</v>
      </c>
      <c r="AB17" s="102" t="s">
        <v>58</v>
      </c>
      <c r="AC17" s="102" t="s">
        <v>58</v>
      </c>
      <c r="AD17" s="42">
        <f t="shared" si="2"/>
        <v>1</v>
      </c>
      <c r="AE17" s="16">
        <f t="shared" si="3"/>
        <v>5</v>
      </c>
    </row>
    <row r="18" spans="1:31" ht="28.5" customHeight="1" thickBot="1">
      <c r="A18" s="2">
        <v>14</v>
      </c>
      <c r="B18" s="7" t="s">
        <v>13</v>
      </c>
      <c r="C18" s="73">
        <v>5</v>
      </c>
      <c r="D18" s="71"/>
      <c r="E18" s="71"/>
      <c r="F18" s="79" t="s">
        <v>58</v>
      </c>
      <c r="G18" s="79" t="s">
        <v>58</v>
      </c>
      <c r="H18" s="79" t="s">
        <v>58</v>
      </c>
      <c r="I18" s="74" t="s">
        <v>58</v>
      </c>
      <c r="J18" s="9">
        <v>5</v>
      </c>
      <c r="K18" s="74" t="s">
        <v>58</v>
      </c>
      <c r="L18" s="74" t="s">
        <v>58</v>
      </c>
      <c r="M18" s="79" t="s">
        <v>58</v>
      </c>
      <c r="N18" s="26">
        <v>5</v>
      </c>
      <c r="O18" s="72" t="s">
        <v>58</v>
      </c>
      <c r="P18" s="102" t="s">
        <v>58</v>
      </c>
      <c r="Q18" s="102" t="s">
        <v>58</v>
      </c>
      <c r="R18" s="102" t="s">
        <v>58</v>
      </c>
      <c r="S18" s="102" t="s">
        <v>58</v>
      </c>
      <c r="T18" s="102" t="s">
        <v>58</v>
      </c>
      <c r="U18" s="102" t="s">
        <v>58</v>
      </c>
      <c r="V18" s="26">
        <v>5</v>
      </c>
      <c r="W18" s="102" t="s">
        <v>58</v>
      </c>
      <c r="X18" s="102" t="s">
        <v>58</v>
      </c>
      <c r="Y18" s="71">
        <v>5</v>
      </c>
      <c r="Z18" s="71">
        <v>5</v>
      </c>
      <c r="AA18" s="72" t="s">
        <v>58</v>
      </c>
      <c r="AB18" s="102" t="s">
        <v>58</v>
      </c>
      <c r="AC18" s="102" t="s">
        <v>58</v>
      </c>
      <c r="AD18" s="42">
        <f t="shared" si="2"/>
        <v>6</v>
      </c>
      <c r="AE18" s="16">
        <f t="shared" si="3"/>
        <v>30</v>
      </c>
    </row>
    <row r="19" spans="1:31" ht="28.5" customHeight="1" thickBot="1">
      <c r="A19" s="2">
        <v>15</v>
      </c>
      <c r="B19" s="7" t="s">
        <v>14</v>
      </c>
      <c r="C19" s="73">
        <v>5</v>
      </c>
      <c r="D19" s="71"/>
      <c r="E19" s="71"/>
      <c r="F19" s="9">
        <v>5</v>
      </c>
      <c r="G19" s="79" t="s">
        <v>58</v>
      </c>
      <c r="H19" s="79" t="s">
        <v>58</v>
      </c>
      <c r="I19" s="74" t="s">
        <v>58</v>
      </c>
      <c r="J19" s="9">
        <v>5</v>
      </c>
      <c r="K19" s="74" t="s">
        <v>58</v>
      </c>
      <c r="L19" s="74" t="s">
        <v>58</v>
      </c>
      <c r="M19" s="79" t="s">
        <v>58</v>
      </c>
      <c r="N19" s="72" t="s">
        <v>58</v>
      </c>
      <c r="O19" s="26">
        <v>5</v>
      </c>
      <c r="P19" s="102" t="s">
        <v>58</v>
      </c>
      <c r="Q19" s="102" t="s">
        <v>58</v>
      </c>
      <c r="R19" s="102" t="s">
        <v>58</v>
      </c>
      <c r="S19" s="102" t="s">
        <v>58</v>
      </c>
      <c r="T19" s="102" t="s">
        <v>58</v>
      </c>
      <c r="U19" s="102" t="s">
        <v>58</v>
      </c>
      <c r="V19" s="72" t="s">
        <v>58</v>
      </c>
      <c r="W19" s="102" t="s">
        <v>58</v>
      </c>
      <c r="X19" s="44">
        <v>5</v>
      </c>
      <c r="Y19" s="102" t="s">
        <v>58</v>
      </c>
      <c r="Z19" s="71">
        <v>5</v>
      </c>
      <c r="AA19" s="71">
        <v>5</v>
      </c>
      <c r="AB19" s="102" t="s">
        <v>58</v>
      </c>
      <c r="AC19" s="102" t="s">
        <v>58</v>
      </c>
      <c r="AD19" s="42">
        <f t="shared" si="2"/>
        <v>7</v>
      </c>
      <c r="AE19" s="16">
        <f t="shared" si="3"/>
        <v>35</v>
      </c>
    </row>
    <row r="20" spans="1:31" ht="28.5" customHeight="1" thickBot="1">
      <c r="A20" s="2">
        <v>16</v>
      </c>
      <c r="B20" s="7" t="s">
        <v>15</v>
      </c>
      <c r="C20" s="73">
        <v>5</v>
      </c>
      <c r="D20" s="71"/>
      <c r="E20" s="71"/>
      <c r="F20" s="79" t="s">
        <v>58</v>
      </c>
      <c r="G20" s="79" t="s">
        <v>58</v>
      </c>
      <c r="H20" s="79" t="s">
        <v>58</v>
      </c>
      <c r="I20" s="74" t="s">
        <v>58</v>
      </c>
      <c r="J20" s="9">
        <v>5</v>
      </c>
      <c r="K20" s="74" t="s">
        <v>58</v>
      </c>
      <c r="L20" s="74" t="s">
        <v>58</v>
      </c>
      <c r="M20" s="79" t="s">
        <v>58</v>
      </c>
      <c r="N20" s="72" t="s">
        <v>58</v>
      </c>
      <c r="O20" s="26">
        <v>5</v>
      </c>
      <c r="P20" s="3">
        <v>5</v>
      </c>
      <c r="Q20" s="102" t="s">
        <v>58</v>
      </c>
      <c r="R20" s="3">
        <v>5</v>
      </c>
      <c r="S20" s="102" t="s">
        <v>58</v>
      </c>
      <c r="T20" s="102" t="s">
        <v>58</v>
      </c>
      <c r="U20" s="71">
        <v>5</v>
      </c>
      <c r="V20" s="72" t="s">
        <v>58</v>
      </c>
      <c r="W20" s="102" t="s">
        <v>58</v>
      </c>
      <c r="X20" s="71">
        <v>2</v>
      </c>
      <c r="Y20" s="102" t="s">
        <v>58</v>
      </c>
      <c r="Z20" s="71">
        <v>5</v>
      </c>
      <c r="AA20" s="71">
        <v>5</v>
      </c>
      <c r="AB20" s="102" t="s">
        <v>58</v>
      </c>
      <c r="AC20" s="44">
        <v>5</v>
      </c>
      <c r="AD20" s="42">
        <f>COUNTIF(C20:AC20,"5")+1</f>
        <v>10</v>
      </c>
      <c r="AE20" s="16">
        <f t="shared" si="3"/>
        <v>47</v>
      </c>
    </row>
    <row r="21" spans="1:31" ht="28.5" customHeight="1" thickBot="1">
      <c r="A21" s="2">
        <v>17</v>
      </c>
      <c r="B21" s="7" t="s">
        <v>16</v>
      </c>
      <c r="C21" s="73">
        <v>5</v>
      </c>
      <c r="D21" s="71"/>
      <c r="E21" s="71"/>
      <c r="F21" s="79" t="s">
        <v>58</v>
      </c>
      <c r="G21" s="74" t="s">
        <v>58</v>
      </c>
      <c r="H21" s="79" t="s">
        <v>58</v>
      </c>
      <c r="I21" s="74" t="s">
        <v>58</v>
      </c>
      <c r="J21" s="9">
        <v>5</v>
      </c>
      <c r="K21" s="74" t="s">
        <v>58</v>
      </c>
      <c r="L21" s="74" t="s">
        <v>58</v>
      </c>
      <c r="M21" s="79" t="s">
        <v>58</v>
      </c>
      <c r="N21" s="26">
        <v>5</v>
      </c>
      <c r="O21" s="26">
        <v>5</v>
      </c>
      <c r="P21" s="3">
        <v>5</v>
      </c>
      <c r="Q21" s="102" t="s">
        <v>58</v>
      </c>
      <c r="R21" s="102" t="s">
        <v>58</v>
      </c>
      <c r="S21" s="3">
        <v>5</v>
      </c>
      <c r="T21" s="102" t="s">
        <v>58</v>
      </c>
      <c r="U21" s="26">
        <v>5</v>
      </c>
      <c r="V21" s="26">
        <v>5</v>
      </c>
      <c r="W21" s="102" t="s">
        <v>58</v>
      </c>
      <c r="X21" s="26">
        <v>5</v>
      </c>
      <c r="Y21" s="102" t="s">
        <v>58</v>
      </c>
      <c r="Z21" s="72" t="s">
        <v>58</v>
      </c>
      <c r="AA21" s="72" t="s">
        <v>58</v>
      </c>
      <c r="AB21" s="102" t="s">
        <v>58</v>
      </c>
      <c r="AC21" s="102" t="s">
        <v>58</v>
      </c>
      <c r="AD21" s="42">
        <f t="shared" si="2"/>
        <v>9</v>
      </c>
      <c r="AE21" s="16">
        <f t="shared" si="3"/>
        <v>45</v>
      </c>
    </row>
    <row r="22" spans="1:31" ht="28.5" customHeight="1" thickBot="1">
      <c r="A22" s="2">
        <v>18</v>
      </c>
      <c r="B22" s="7" t="s">
        <v>17</v>
      </c>
      <c r="C22" s="73">
        <v>5</v>
      </c>
      <c r="D22" s="71"/>
      <c r="E22" s="71"/>
      <c r="F22" s="79" t="s">
        <v>58</v>
      </c>
      <c r="G22" s="79" t="s">
        <v>58</v>
      </c>
      <c r="H22" s="79" t="s">
        <v>58</v>
      </c>
      <c r="I22" s="74" t="s">
        <v>58</v>
      </c>
      <c r="J22" s="9">
        <v>5</v>
      </c>
      <c r="K22" s="3">
        <v>5</v>
      </c>
      <c r="L22" s="74" t="s">
        <v>58</v>
      </c>
      <c r="M22" s="79" t="s">
        <v>58</v>
      </c>
      <c r="N22" s="26">
        <v>5</v>
      </c>
      <c r="O22" s="26">
        <v>5</v>
      </c>
      <c r="P22" s="102" t="s">
        <v>58</v>
      </c>
      <c r="Q22" s="102" t="s">
        <v>58</v>
      </c>
      <c r="R22" s="102" t="s">
        <v>58</v>
      </c>
      <c r="S22" s="3">
        <v>5</v>
      </c>
      <c r="T22" s="102" t="s">
        <v>58</v>
      </c>
      <c r="U22" s="26">
        <v>5</v>
      </c>
      <c r="V22" s="26">
        <v>5</v>
      </c>
      <c r="W22" s="102" t="s">
        <v>58</v>
      </c>
      <c r="X22" s="26">
        <v>5</v>
      </c>
      <c r="Y22" s="102" t="s">
        <v>58</v>
      </c>
      <c r="Z22" s="71">
        <v>5</v>
      </c>
      <c r="AA22" s="71">
        <v>5</v>
      </c>
      <c r="AB22" s="102" t="s">
        <v>58</v>
      </c>
      <c r="AC22" s="102" t="s">
        <v>58</v>
      </c>
      <c r="AD22" s="42">
        <f t="shared" si="2"/>
        <v>11</v>
      </c>
      <c r="AE22" s="16">
        <f t="shared" si="3"/>
        <v>55</v>
      </c>
    </row>
    <row r="23" spans="1:31" ht="28.5" customHeight="1" thickBot="1">
      <c r="A23" s="2">
        <v>19</v>
      </c>
      <c r="B23" s="7" t="s">
        <v>18</v>
      </c>
      <c r="C23" s="74" t="s">
        <v>58</v>
      </c>
      <c r="D23" s="72"/>
      <c r="E23" s="71"/>
      <c r="F23" s="79" t="s">
        <v>58</v>
      </c>
      <c r="G23" s="79" t="s">
        <v>58</v>
      </c>
      <c r="H23" s="79" t="s">
        <v>58</v>
      </c>
      <c r="I23" s="74" t="s">
        <v>58</v>
      </c>
      <c r="J23" s="74" t="s">
        <v>58</v>
      </c>
      <c r="K23" s="74" t="s">
        <v>58</v>
      </c>
      <c r="L23" s="74" t="s">
        <v>58</v>
      </c>
      <c r="M23" s="79" t="s">
        <v>58</v>
      </c>
      <c r="N23" s="72" t="s">
        <v>58</v>
      </c>
      <c r="O23" s="72" t="s">
        <v>58</v>
      </c>
      <c r="P23" s="102" t="s">
        <v>58</v>
      </c>
      <c r="Q23" s="102" t="s">
        <v>58</v>
      </c>
      <c r="R23" s="102" t="s">
        <v>58</v>
      </c>
      <c r="S23" s="102" t="s">
        <v>58</v>
      </c>
      <c r="T23" s="102" t="s">
        <v>58</v>
      </c>
      <c r="U23" s="102" t="s">
        <v>58</v>
      </c>
      <c r="V23" s="72" t="s">
        <v>58</v>
      </c>
      <c r="W23" s="102" t="s">
        <v>58</v>
      </c>
      <c r="X23" s="102" t="s">
        <v>58</v>
      </c>
      <c r="Y23" s="102" t="s">
        <v>58</v>
      </c>
      <c r="Z23" s="72" t="s">
        <v>58</v>
      </c>
      <c r="AA23" s="72" t="s">
        <v>58</v>
      </c>
      <c r="AB23" s="102" t="s">
        <v>58</v>
      </c>
      <c r="AC23" s="102" t="s">
        <v>58</v>
      </c>
      <c r="AD23" s="42">
        <f t="shared" si="2"/>
        <v>0</v>
      </c>
      <c r="AE23" s="16">
        <f t="shared" si="3"/>
        <v>0</v>
      </c>
    </row>
    <row r="24" spans="1:31" ht="28.5" customHeight="1" thickBot="1">
      <c r="A24" s="2">
        <v>20</v>
      </c>
      <c r="B24" s="7" t="s">
        <v>19</v>
      </c>
      <c r="C24" s="74" t="s">
        <v>58</v>
      </c>
      <c r="D24" s="72"/>
      <c r="E24" s="71"/>
      <c r="F24" s="79" t="s">
        <v>58</v>
      </c>
      <c r="G24" s="79" t="s">
        <v>58</v>
      </c>
      <c r="H24" s="79" t="s">
        <v>58</v>
      </c>
      <c r="I24" s="74" t="s">
        <v>58</v>
      </c>
      <c r="J24" s="74" t="s">
        <v>58</v>
      </c>
      <c r="K24" s="74" t="s">
        <v>58</v>
      </c>
      <c r="L24" s="74" t="s">
        <v>58</v>
      </c>
      <c r="M24" s="79" t="s">
        <v>58</v>
      </c>
      <c r="N24" s="72" t="s">
        <v>58</v>
      </c>
      <c r="O24" s="72" t="s">
        <v>58</v>
      </c>
      <c r="P24" s="102" t="s">
        <v>58</v>
      </c>
      <c r="Q24" s="102" t="s">
        <v>58</v>
      </c>
      <c r="R24" s="102" t="s">
        <v>58</v>
      </c>
      <c r="S24" s="102" t="s">
        <v>58</v>
      </c>
      <c r="T24" s="102" t="s">
        <v>58</v>
      </c>
      <c r="U24" s="102" t="s">
        <v>58</v>
      </c>
      <c r="V24" s="72" t="s">
        <v>58</v>
      </c>
      <c r="W24" s="102" t="s">
        <v>58</v>
      </c>
      <c r="X24" s="102" t="s">
        <v>58</v>
      </c>
      <c r="Y24" s="102" t="s">
        <v>58</v>
      </c>
      <c r="Z24" s="72" t="s">
        <v>58</v>
      </c>
      <c r="AA24" s="72" t="s">
        <v>58</v>
      </c>
      <c r="AB24" s="102" t="s">
        <v>58</v>
      </c>
      <c r="AC24" s="102" t="s">
        <v>58</v>
      </c>
      <c r="AD24" s="42">
        <f t="shared" si="2"/>
        <v>0</v>
      </c>
      <c r="AE24" s="16">
        <f t="shared" si="3"/>
        <v>0</v>
      </c>
    </row>
    <row r="25" spans="1:31" ht="28.5" customHeight="1" thickBot="1">
      <c r="A25" s="2">
        <v>21</v>
      </c>
      <c r="B25" s="7" t="s">
        <v>20</v>
      </c>
      <c r="C25" s="73">
        <v>5</v>
      </c>
      <c r="D25" s="72"/>
      <c r="E25" s="71"/>
      <c r="F25" s="79" t="s">
        <v>58</v>
      </c>
      <c r="G25" s="79" t="s">
        <v>58</v>
      </c>
      <c r="H25" s="79" t="s">
        <v>58</v>
      </c>
      <c r="I25" s="74" t="s">
        <v>58</v>
      </c>
      <c r="J25" s="9">
        <v>5</v>
      </c>
      <c r="K25" s="74" t="s">
        <v>58</v>
      </c>
      <c r="L25" s="74" t="s">
        <v>58</v>
      </c>
      <c r="M25" s="79" t="s">
        <v>58</v>
      </c>
      <c r="N25" s="72" t="s">
        <v>58</v>
      </c>
      <c r="O25" s="72" t="s">
        <v>58</v>
      </c>
      <c r="P25" s="102" t="s">
        <v>58</v>
      </c>
      <c r="Q25" s="102" t="s">
        <v>58</v>
      </c>
      <c r="R25" s="102" t="s">
        <v>58</v>
      </c>
      <c r="S25" s="102" t="s">
        <v>58</v>
      </c>
      <c r="T25" s="102" t="s">
        <v>58</v>
      </c>
      <c r="U25" s="102" t="s">
        <v>58</v>
      </c>
      <c r="V25" s="72" t="s">
        <v>58</v>
      </c>
      <c r="W25" s="102" t="s">
        <v>58</v>
      </c>
      <c r="X25" s="102" t="s">
        <v>58</v>
      </c>
      <c r="Y25" s="102" t="s">
        <v>58</v>
      </c>
      <c r="Z25" s="72" t="s">
        <v>58</v>
      </c>
      <c r="AA25" s="71">
        <v>5</v>
      </c>
      <c r="AB25" s="102" t="s">
        <v>58</v>
      </c>
      <c r="AC25" s="102" t="s">
        <v>58</v>
      </c>
      <c r="AD25" s="42">
        <f t="shared" si="2"/>
        <v>3</v>
      </c>
      <c r="AE25" s="16">
        <f t="shared" si="3"/>
        <v>15</v>
      </c>
    </row>
    <row r="26" spans="1:31" ht="28.5" customHeight="1" thickBot="1">
      <c r="A26" s="2">
        <v>22</v>
      </c>
      <c r="B26" s="7" t="s">
        <v>21</v>
      </c>
      <c r="C26" s="74" t="s">
        <v>58</v>
      </c>
      <c r="D26" s="72"/>
      <c r="E26" s="71"/>
      <c r="F26" s="79" t="s">
        <v>58</v>
      </c>
      <c r="G26" s="74" t="s">
        <v>58</v>
      </c>
      <c r="H26" s="79" t="s">
        <v>58</v>
      </c>
      <c r="I26" s="74" t="s">
        <v>58</v>
      </c>
      <c r="J26" s="74" t="s">
        <v>58</v>
      </c>
      <c r="K26" s="74" t="s">
        <v>58</v>
      </c>
      <c r="L26" s="74" t="s">
        <v>58</v>
      </c>
      <c r="M26" s="79" t="s">
        <v>58</v>
      </c>
      <c r="N26" s="72" t="s">
        <v>58</v>
      </c>
      <c r="O26" s="72" t="s">
        <v>58</v>
      </c>
      <c r="P26" s="102" t="s">
        <v>58</v>
      </c>
      <c r="Q26" s="102" t="s">
        <v>58</v>
      </c>
      <c r="R26" s="102" t="s">
        <v>58</v>
      </c>
      <c r="S26" s="102" t="s">
        <v>58</v>
      </c>
      <c r="T26" s="102" t="s">
        <v>58</v>
      </c>
      <c r="U26" s="102" t="s">
        <v>58</v>
      </c>
      <c r="V26" s="72" t="s">
        <v>58</v>
      </c>
      <c r="W26" s="102" t="s">
        <v>58</v>
      </c>
      <c r="X26" s="102" t="s">
        <v>58</v>
      </c>
      <c r="Y26" s="102" t="s">
        <v>58</v>
      </c>
      <c r="Z26" s="72" t="s">
        <v>58</v>
      </c>
      <c r="AA26" s="72" t="s">
        <v>58</v>
      </c>
      <c r="AB26" s="102" t="s">
        <v>58</v>
      </c>
      <c r="AC26" s="102" t="s">
        <v>58</v>
      </c>
      <c r="AD26" s="42">
        <f t="shared" si="2"/>
        <v>0</v>
      </c>
      <c r="AE26" s="16">
        <f t="shared" si="3"/>
        <v>0</v>
      </c>
    </row>
    <row r="27" spans="1:31" ht="28.5" customHeight="1" thickBot="1">
      <c r="A27" s="2">
        <v>23</v>
      </c>
      <c r="B27" s="7" t="s">
        <v>22</v>
      </c>
      <c r="C27" s="74" t="s">
        <v>58</v>
      </c>
      <c r="D27" s="72"/>
      <c r="E27" s="71"/>
      <c r="F27" s="79" t="s">
        <v>58</v>
      </c>
      <c r="G27" s="79" t="s">
        <v>58</v>
      </c>
      <c r="H27" s="79" t="s">
        <v>58</v>
      </c>
      <c r="I27" s="74" t="s">
        <v>58</v>
      </c>
      <c r="J27" s="74" t="s">
        <v>58</v>
      </c>
      <c r="K27" s="74" t="s">
        <v>58</v>
      </c>
      <c r="L27" s="74" t="s">
        <v>58</v>
      </c>
      <c r="M27" s="79" t="s">
        <v>58</v>
      </c>
      <c r="N27" s="72" t="s">
        <v>58</v>
      </c>
      <c r="O27" s="72" t="s">
        <v>58</v>
      </c>
      <c r="P27" s="102" t="s">
        <v>58</v>
      </c>
      <c r="Q27" s="102" t="s">
        <v>58</v>
      </c>
      <c r="R27" s="102" t="s">
        <v>58</v>
      </c>
      <c r="S27" s="102" t="s">
        <v>58</v>
      </c>
      <c r="T27" s="102" t="s">
        <v>58</v>
      </c>
      <c r="U27" s="102" t="s">
        <v>58</v>
      </c>
      <c r="V27" s="72" t="s">
        <v>58</v>
      </c>
      <c r="W27" s="102" t="s">
        <v>58</v>
      </c>
      <c r="X27" s="102" t="s">
        <v>58</v>
      </c>
      <c r="Y27" s="102" t="s">
        <v>58</v>
      </c>
      <c r="Z27" s="72" t="s">
        <v>58</v>
      </c>
      <c r="AA27" s="72" t="s">
        <v>58</v>
      </c>
      <c r="AB27" s="102" t="s">
        <v>58</v>
      </c>
      <c r="AC27" s="102" t="s">
        <v>58</v>
      </c>
      <c r="AD27" s="42">
        <f t="shared" si="2"/>
        <v>0</v>
      </c>
      <c r="AE27" s="16">
        <f t="shared" si="3"/>
        <v>0</v>
      </c>
    </row>
    <row r="28" spans="1:31" ht="28.5" customHeight="1" thickBot="1">
      <c r="A28" s="2">
        <v>24</v>
      </c>
      <c r="B28" s="7" t="s">
        <v>23</v>
      </c>
      <c r="C28" s="73">
        <v>5</v>
      </c>
      <c r="D28" s="71"/>
      <c r="E28" s="71"/>
      <c r="F28" s="79" t="s">
        <v>58</v>
      </c>
      <c r="G28" s="79" t="s">
        <v>58</v>
      </c>
      <c r="H28" s="79" t="s">
        <v>58</v>
      </c>
      <c r="I28" s="74" t="s">
        <v>58</v>
      </c>
      <c r="J28" s="74" t="s">
        <v>58</v>
      </c>
      <c r="K28" s="74" t="s">
        <v>58</v>
      </c>
      <c r="L28" s="74" t="s">
        <v>58</v>
      </c>
      <c r="M28" s="79" t="s">
        <v>58</v>
      </c>
      <c r="N28" s="26">
        <v>5</v>
      </c>
      <c r="O28" s="26">
        <v>5</v>
      </c>
      <c r="P28" s="102" t="s">
        <v>58</v>
      </c>
      <c r="Q28" s="102" t="s">
        <v>58</v>
      </c>
      <c r="R28" s="102" t="s">
        <v>58</v>
      </c>
      <c r="S28" s="102" t="s">
        <v>58</v>
      </c>
      <c r="T28" s="102" t="s">
        <v>58</v>
      </c>
      <c r="U28" s="102" t="s">
        <v>58</v>
      </c>
      <c r="V28" s="72" t="s">
        <v>58</v>
      </c>
      <c r="W28" s="102" t="s">
        <v>58</v>
      </c>
      <c r="X28" s="102" t="s">
        <v>58</v>
      </c>
      <c r="Y28" s="102" t="s">
        <v>58</v>
      </c>
      <c r="Z28" s="72" t="s">
        <v>58</v>
      </c>
      <c r="AA28" s="72" t="s">
        <v>58</v>
      </c>
      <c r="AB28" s="102" t="s">
        <v>58</v>
      </c>
      <c r="AC28" s="102" t="s">
        <v>58</v>
      </c>
      <c r="AD28" s="42">
        <f t="shared" si="2"/>
        <v>3</v>
      </c>
      <c r="AE28" s="16">
        <f t="shared" si="3"/>
        <v>15</v>
      </c>
    </row>
    <row r="29" spans="1:31" ht="28.5" customHeight="1" thickBot="1">
      <c r="A29" s="2">
        <v>25</v>
      </c>
      <c r="B29" s="7" t="s">
        <v>24</v>
      </c>
      <c r="C29" s="73">
        <v>5</v>
      </c>
      <c r="D29" s="71"/>
      <c r="E29" s="71"/>
      <c r="F29" s="79" t="s">
        <v>58</v>
      </c>
      <c r="G29" s="79" t="s">
        <v>58</v>
      </c>
      <c r="H29" s="79" t="s">
        <v>58</v>
      </c>
      <c r="I29" s="74" t="s">
        <v>58</v>
      </c>
      <c r="J29" s="9">
        <v>5</v>
      </c>
      <c r="K29" s="74" t="s">
        <v>58</v>
      </c>
      <c r="L29" s="74" t="s">
        <v>58</v>
      </c>
      <c r="M29" s="79" t="s">
        <v>58</v>
      </c>
      <c r="N29" s="26">
        <v>5</v>
      </c>
      <c r="O29" s="26">
        <v>5</v>
      </c>
      <c r="P29" s="102" t="s">
        <v>58</v>
      </c>
      <c r="Q29" s="102" t="s">
        <v>58</v>
      </c>
      <c r="R29" s="102" t="s">
        <v>58</v>
      </c>
      <c r="S29" s="3">
        <v>5</v>
      </c>
      <c r="T29" s="102" t="s">
        <v>58</v>
      </c>
      <c r="U29" s="71">
        <v>5</v>
      </c>
      <c r="V29" s="26">
        <v>5</v>
      </c>
      <c r="W29" s="102" t="s">
        <v>58</v>
      </c>
      <c r="X29" s="102" t="s">
        <v>58</v>
      </c>
      <c r="Y29" s="102" t="s">
        <v>58</v>
      </c>
      <c r="Z29" s="71">
        <v>5</v>
      </c>
      <c r="AA29" s="71">
        <v>5</v>
      </c>
      <c r="AB29" s="102" t="s">
        <v>58</v>
      </c>
      <c r="AC29" s="102" t="s">
        <v>58</v>
      </c>
      <c r="AD29" s="42">
        <f t="shared" si="2"/>
        <v>9</v>
      </c>
      <c r="AE29" s="16">
        <f t="shared" si="3"/>
        <v>45</v>
      </c>
    </row>
    <row r="30" spans="1:31" ht="28.5" customHeight="1" thickBot="1">
      <c r="A30" s="2">
        <v>26</v>
      </c>
      <c r="B30" s="7" t="s">
        <v>25</v>
      </c>
      <c r="C30" s="74" t="s">
        <v>58</v>
      </c>
      <c r="D30" s="71"/>
      <c r="E30" s="71"/>
      <c r="F30" s="79" t="s">
        <v>58</v>
      </c>
      <c r="G30" s="79" t="s">
        <v>58</v>
      </c>
      <c r="H30" s="79" t="s">
        <v>58</v>
      </c>
      <c r="I30" s="74" t="s">
        <v>58</v>
      </c>
      <c r="J30" s="9">
        <v>5</v>
      </c>
      <c r="K30" s="74" t="s">
        <v>58</v>
      </c>
      <c r="L30" s="74" t="s">
        <v>58</v>
      </c>
      <c r="M30" s="79" t="s">
        <v>58</v>
      </c>
      <c r="N30" s="72" t="s">
        <v>58</v>
      </c>
      <c r="O30" s="72" t="s">
        <v>58</v>
      </c>
      <c r="P30" s="102" t="s">
        <v>58</v>
      </c>
      <c r="Q30" s="102" t="s">
        <v>58</v>
      </c>
      <c r="R30" s="102" t="s">
        <v>58</v>
      </c>
      <c r="S30" s="102" t="s">
        <v>58</v>
      </c>
      <c r="T30" s="102" t="s">
        <v>58</v>
      </c>
      <c r="U30" s="102" t="s">
        <v>58</v>
      </c>
      <c r="V30" s="26">
        <v>5</v>
      </c>
      <c r="W30" s="102" t="s">
        <v>58</v>
      </c>
      <c r="X30" s="71">
        <v>5</v>
      </c>
      <c r="Y30" s="102" t="s">
        <v>58</v>
      </c>
      <c r="Z30" s="102" t="s">
        <v>58</v>
      </c>
      <c r="AA30" s="102" t="s">
        <v>58</v>
      </c>
      <c r="AB30" s="102" t="s">
        <v>58</v>
      </c>
      <c r="AC30" s="102" t="s">
        <v>58</v>
      </c>
      <c r="AD30" s="42">
        <f t="shared" si="2"/>
        <v>3</v>
      </c>
      <c r="AE30" s="16">
        <f t="shared" si="3"/>
        <v>15</v>
      </c>
    </row>
    <row r="31" spans="1:31" ht="28.5" customHeight="1" thickBot="1">
      <c r="A31" s="2">
        <v>27</v>
      </c>
      <c r="B31" s="7" t="s">
        <v>26</v>
      </c>
      <c r="C31" s="73">
        <v>5</v>
      </c>
      <c r="D31" s="72"/>
      <c r="E31" s="71"/>
      <c r="F31" s="79" t="s">
        <v>58</v>
      </c>
      <c r="G31" s="74" t="s">
        <v>58</v>
      </c>
      <c r="H31" s="79" t="s">
        <v>58</v>
      </c>
      <c r="I31" s="74" t="s">
        <v>58</v>
      </c>
      <c r="J31" s="9">
        <v>5</v>
      </c>
      <c r="K31" s="74" t="s">
        <v>58</v>
      </c>
      <c r="L31" s="74" t="s">
        <v>58</v>
      </c>
      <c r="M31" s="79" t="s">
        <v>58</v>
      </c>
      <c r="N31" s="72" t="s">
        <v>58</v>
      </c>
      <c r="O31" s="26">
        <v>5</v>
      </c>
      <c r="P31" s="3">
        <v>5</v>
      </c>
      <c r="Q31" s="102" t="s">
        <v>58</v>
      </c>
      <c r="R31" s="102" t="s">
        <v>58</v>
      </c>
      <c r="S31" s="102" t="s">
        <v>58</v>
      </c>
      <c r="T31" s="71">
        <v>5</v>
      </c>
      <c r="U31" s="102" t="s">
        <v>58</v>
      </c>
      <c r="V31" s="72" t="s">
        <v>58</v>
      </c>
      <c r="W31" s="71">
        <v>5</v>
      </c>
      <c r="X31" s="102" t="s">
        <v>58</v>
      </c>
      <c r="Y31" s="102" t="s">
        <v>58</v>
      </c>
      <c r="Z31" s="102" t="s">
        <v>58</v>
      </c>
      <c r="AA31" s="102" t="s">
        <v>58</v>
      </c>
      <c r="AB31" s="71">
        <v>5</v>
      </c>
      <c r="AC31" s="102" t="s">
        <v>58</v>
      </c>
      <c r="AD31" s="42">
        <f t="shared" si="2"/>
        <v>7</v>
      </c>
      <c r="AE31" s="16">
        <f t="shared" si="3"/>
        <v>35</v>
      </c>
    </row>
    <row r="32" spans="1:31" ht="28.5" customHeight="1" thickBot="1">
      <c r="A32" s="2">
        <v>28</v>
      </c>
      <c r="B32" s="7" t="s">
        <v>27</v>
      </c>
      <c r="C32" s="73">
        <v>5</v>
      </c>
      <c r="D32" s="71"/>
      <c r="E32" s="71"/>
      <c r="F32" s="79" t="s">
        <v>58</v>
      </c>
      <c r="G32" s="79" t="s">
        <v>58</v>
      </c>
      <c r="H32" s="79" t="s">
        <v>58</v>
      </c>
      <c r="I32" s="74" t="s">
        <v>58</v>
      </c>
      <c r="J32" s="9">
        <v>5</v>
      </c>
      <c r="K32" s="74" t="s">
        <v>58</v>
      </c>
      <c r="L32" s="74" t="s">
        <v>58</v>
      </c>
      <c r="M32" s="79" t="s">
        <v>58</v>
      </c>
      <c r="N32" s="26">
        <v>5</v>
      </c>
      <c r="O32" s="72" t="s">
        <v>58</v>
      </c>
      <c r="P32" s="3">
        <v>5</v>
      </c>
      <c r="Q32" s="102" t="s">
        <v>58</v>
      </c>
      <c r="R32" s="102" t="s">
        <v>58</v>
      </c>
      <c r="S32" s="102" t="s">
        <v>58</v>
      </c>
      <c r="T32" s="102" t="s">
        <v>58</v>
      </c>
      <c r="U32" s="102" t="s">
        <v>58</v>
      </c>
      <c r="V32" s="72" t="s">
        <v>58</v>
      </c>
      <c r="W32" s="34" t="s">
        <v>58</v>
      </c>
      <c r="X32" s="102" t="s">
        <v>58</v>
      </c>
      <c r="Y32" s="102" t="s">
        <v>58</v>
      </c>
      <c r="Z32" s="102" t="s">
        <v>58</v>
      </c>
      <c r="AA32" s="102" t="s">
        <v>58</v>
      </c>
      <c r="AB32" s="102" t="s">
        <v>58</v>
      </c>
      <c r="AC32" s="102" t="s">
        <v>58</v>
      </c>
      <c r="AD32" s="42">
        <f t="shared" si="2"/>
        <v>4</v>
      </c>
      <c r="AE32" s="16">
        <f t="shared" si="3"/>
        <v>20</v>
      </c>
    </row>
    <row r="33" spans="1:31" ht="28.5" customHeight="1" thickBot="1">
      <c r="A33" s="2">
        <v>29</v>
      </c>
      <c r="B33" s="7" t="s">
        <v>28</v>
      </c>
      <c r="C33" s="74" t="s">
        <v>58</v>
      </c>
      <c r="D33" s="72"/>
      <c r="E33" s="71"/>
      <c r="F33" s="79" t="s">
        <v>58</v>
      </c>
      <c r="G33" s="79" t="s">
        <v>58</v>
      </c>
      <c r="H33" s="79" t="s">
        <v>58</v>
      </c>
      <c r="I33" s="74" t="s">
        <v>58</v>
      </c>
      <c r="J33" s="74" t="s">
        <v>58</v>
      </c>
      <c r="K33" s="74" t="s">
        <v>58</v>
      </c>
      <c r="L33" s="74" t="s">
        <v>58</v>
      </c>
      <c r="M33" s="79" t="s">
        <v>58</v>
      </c>
      <c r="N33" s="72" t="s">
        <v>58</v>
      </c>
      <c r="O33" s="72" t="s">
        <v>58</v>
      </c>
      <c r="P33" s="102" t="s">
        <v>58</v>
      </c>
      <c r="Q33" s="102" t="s">
        <v>58</v>
      </c>
      <c r="R33" s="102" t="s">
        <v>58</v>
      </c>
      <c r="S33" s="3">
        <v>5</v>
      </c>
      <c r="T33" s="102" t="s">
        <v>58</v>
      </c>
      <c r="U33" s="71">
        <v>5</v>
      </c>
      <c r="V33" s="26">
        <v>5</v>
      </c>
      <c r="W33" s="102" t="s">
        <v>58</v>
      </c>
      <c r="X33" s="71">
        <v>5</v>
      </c>
      <c r="Y33" s="102" t="s">
        <v>58</v>
      </c>
      <c r="Z33" s="102" t="s">
        <v>58</v>
      </c>
      <c r="AA33" s="102" t="s">
        <v>58</v>
      </c>
      <c r="AB33" s="102" t="s">
        <v>58</v>
      </c>
      <c r="AC33" s="102" t="s">
        <v>58</v>
      </c>
      <c r="AD33" s="42">
        <f t="shared" si="2"/>
        <v>4</v>
      </c>
      <c r="AE33" s="16">
        <f t="shared" si="3"/>
        <v>20</v>
      </c>
    </row>
    <row r="34" spans="1:31" ht="28.5" customHeight="1" thickBot="1">
      <c r="A34" s="2">
        <v>30</v>
      </c>
      <c r="B34" s="7" t="s">
        <v>29</v>
      </c>
      <c r="C34" s="74" t="s">
        <v>58</v>
      </c>
      <c r="D34" s="72"/>
      <c r="E34" s="71"/>
      <c r="F34" s="79" t="s">
        <v>58</v>
      </c>
      <c r="G34" s="79" t="s">
        <v>58</v>
      </c>
      <c r="H34" s="79" t="s">
        <v>58</v>
      </c>
      <c r="I34" s="74" t="s">
        <v>58</v>
      </c>
      <c r="J34" s="74" t="s">
        <v>58</v>
      </c>
      <c r="K34" s="74" t="s">
        <v>58</v>
      </c>
      <c r="L34" s="74" t="s">
        <v>58</v>
      </c>
      <c r="M34" s="79" t="s">
        <v>58</v>
      </c>
      <c r="N34" s="72" t="s">
        <v>58</v>
      </c>
      <c r="O34" s="72" t="s">
        <v>58</v>
      </c>
      <c r="P34" s="102" t="s">
        <v>58</v>
      </c>
      <c r="Q34" s="102" t="s">
        <v>58</v>
      </c>
      <c r="R34" s="102" t="s">
        <v>58</v>
      </c>
      <c r="S34" s="102" t="s">
        <v>58</v>
      </c>
      <c r="T34" s="102" t="s">
        <v>58</v>
      </c>
      <c r="U34" s="102" t="s">
        <v>58</v>
      </c>
      <c r="V34" s="102" t="s">
        <v>58</v>
      </c>
      <c r="W34" s="102" t="s">
        <v>58</v>
      </c>
      <c r="X34" s="102" t="s">
        <v>58</v>
      </c>
      <c r="Y34" s="102" t="s">
        <v>58</v>
      </c>
      <c r="Z34" s="102" t="s">
        <v>58</v>
      </c>
      <c r="AA34" s="102" t="s">
        <v>58</v>
      </c>
      <c r="AB34" s="102" t="s">
        <v>58</v>
      </c>
      <c r="AC34" s="102" t="s">
        <v>58</v>
      </c>
      <c r="AD34" s="42">
        <f t="shared" si="2"/>
        <v>0</v>
      </c>
      <c r="AE34" s="16">
        <f t="shared" si="3"/>
        <v>0</v>
      </c>
    </row>
    <row r="35" spans="1:31" ht="28.5" customHeight="1" thickBot="1">
      <c r="A35" s="2">
        <v>31</v>
      </c>
      <c r="B35" s="7" t="s">
        <v>30</v>
      </c>
      <c r="C35" s="73">
        <v>5</v>
      </c>
      <c r="D35" s="71"/>
      <c r="E35" s="71"/>
      <c r="F35" s="79" t="s">
        <v>58</v>
      </c>
      <c r="G35" s="79" t="s">
        <v>58</v>
      </c>
      <c r="H35" s="79" t="s">
        <v>58</v>
      </c>
      <c r="I35" s="74" t="s">
        <v>58</v>
      </c>
      <c r="J35" s="9">
        <v>5</v>
      </c>
      <c r="K35" s="74" t="s">
        <v>58</v>
      </c>
      <c r="L35" s="3">
        <v>5</v>
      </c>
      <c r="M35" s="79" t="s">
        <v>58</v>
      </c>
      <c r="N35" s="26">
        <v>5</v>
      </c>
      <c r="O35" s="26">
        <v>5</v>
      </c>
      <c r="P35" s="102" t="s">
        <v>58</v>
      </c>
      <c r="Q35" s="102" t="s">
        <v>58</v>
      </c>
      <c r="R35" s="102" t="s">
        <v>58</v>
      </c>
      <c r="S35" s="102" t="s">
        <v>58</v>
      </c>
      <c r="T35" s="102" t="s">
        <v>58</v>
      </c>
      <c r="U35" s="71">
        <v>5</v>
      </c>
      <c r="V35" s="71">
        <v>5</v>
      </c>
      <c r="W35" s="102" t="s">
        <v>58</v>
      </c>
      <c r="X35" s="71">
        <v>5</v>
      </c>
      <c r="Y35" s="102" t="s">
        <v>58</v>
      </c>
      <c r="Z35" s="71">
        <v>5</v>
      </c>
      <c r="AA35" s="71">
        <v>5</v>
      </c>
      <c r="AB35" s="102" t="s">
        <v>58</v>
      </c>
      <c r="AC35" s="102" t="s">
        <v>58</v>
      </c>
      <c r="AD35" s="42">
        <f t="shared" si="2"/>
        <v>10</v>
      </c>
      <c r="AE35" s="16">
        <f t="shared" si="3"/>
        <v>50</v>
      </c>
    </row>
    <row r="36" spans="1:31" ht="28.5" customHeight="1" thickBot="1">
      <c r="A36" s="2">
        <v>32</v>
      </c>
      <c r="B36" s="7" t="s">
        <v>31</v>
      </c>
      <c r="C36" s="73">
        <v>5</v>
      </c>
      <c r="D36" s="71"/>
      <c r="E36" s="71"/>
      <c r="F36" s="79" t="s">
        <v>58</v>
      </c>
      <c r="G36" s="74" t="s">
        <v>58</v>
      </c>
      <c r="H36" s="79" t="s">
        <v>58</v>
      </c>
      <c r="I36" s="74" t="s">
        <v>58</v>
      </c>
      <c r="J36" s="9">
        <v>5</v>
      </c>
      <c r="K36" s="74" t="s">
        <v>58</v>
      </c>
      <c r="L36" s="74" t="s">
        <v>58</v>
      </c>
      <c r="M36" s="79" t="s">
        <v>58</v>
      </c>
      <c r="N36" s="26">
        <v>5</v>
      </c>
      <c r="O36" s="72" t="s">
        <v>58</v>
      </c>
      <c r="P36" s="102" t="s">
        <v>58</v>
      </c>
      <c r="Q36" s="3">
        <v>5</v>
      </c>
      <c r="R36" s="3">
        <v>2</v>
      </c>
      <c r="S36" s="102" t="s">
        <v>58</v>
      </c>
      <c r="T36" s="102" t="s">
        <v>58</v>
      </c>
      <c r="U36" s="102" t="s">
        <v>58</v>
      </c>
      <c r="V36" s="26">
        <v>5</v>
      </c>
      <c r="W36" s="102" t="s">
        <v>58</v>
      </c>
      <c r="X36" s="102" t="s">
        <v>58</v>
      </c>
      <c r="Y36" s="71">
        <v>5</v>
      </c>
      <c r="Z36" s="71">
        <v>5</v>
      </c>
      <c r="AA36" s="71">
        <v>5</v>
      </c>
      <c r="AB36" s="102" t="s">
        <v>58</v>
      </c>
      <c r="AC36" s="102" t="s">
        <v>58</v>
      </c>
      <c r="AD36" s="42">
        <f>COUNTIF(C36:AC36,"5")+COUNTIF(C36:AC36,"2")</f>
        <v>9</v>
      </c>
      <c r="AE36" s="16">
        <f t="shared" si="3"/>
        <v>42</v>
      </c>
    </row>
    <row r="37" spans="1:31" ht="28.5" customHeight="1" thickBot="1">
      <c r="A37" s="2">
        <v>33</v>
      </c>
      <c r="B37" s="7" t="s">
        <v>32</v>
      </c>
      <c r="C37" s="82">
        <v>2</v>
      </c>
      <c r="D37" s="71"/>
      <c r="E37" s="71"/>
      <c r="F37" s="79" t="s">
        <v>58</v>
      </c>
      <c r="G37" s="79" t="s">
        <v>58</v>
      </c>
      <c r="H37" s="79" t="s">
        <v>58</v>
      </c>
      <c r="I37" s="74" t="s">
        <v>58</v>
      </c>
      <c r="J37" s="74" t="s">
        <v>58</v>
      </c>
      <c r="K37" s="3">
        <v>5</v>
      </c>
      <c r="L37" s="74" t="s">
        <v>58</v>
      </c>
      <c r="M37" s="79" t="s">
        <v>58</v>
      </c>
      <c r="N37" s="26">
        <v>5</v>
      </c>
      <c r="O37" s="72" t="s">
        <v>58</v>
      </c>
      <c r="P37" s="102" t="s">
        <v>58</v>
      </c>
      <c r="Q37" s="102" t="s">
        <v>58</v>
      </c>
      <c r="R37" s="102" t="s">
        <v>58</v>
      </c>
      <c r="S37" s="102" t="s">
        <v>58</v>
      </c>
      <c r="T37" s="102" t="s">
        <v>58</v>
      </c>
      <c r="U37" s="71">
        <v>5</v>
      </c>
      <c r="V37" s="26">
        <v>5</v>
      </c>
      <c r="W37" s="102" t="s">
        <v>58</v>
      </c>
      <c r="X37" s="71">
        <v>5</v>
      </c>
      <c r="Y37" s="102" t="s">
        <v>58</v>
      </c>
      <c r="Z37" s="72" t="s">
        <v>58</v>
      </c>
      <c r="AA37" s="72" t="s">
        <v>58</v>
      </c>
      <c r="AB37" s="102" t="s">
        <v>58</v>
      </c>
      <c r="AC37" s="102" t="s">
        <v>58</v>
      </c>
      <c r="AD37" s="42">
        <f>COUNTIF(C37:AC37,"5")+COUNTIF(C37:AC37,"2")</f>
        <v>6</v>
      </c>
      <c r="AE37" s="16">
        <f aca="true" t="shared" si="4" ref="AE37:AE53">SUM(C37:AC37)</f>
        <v>27</v>
      </c>
    </row>
    <row r="38" spans="1:31" ht="28.5" customHeight="1" thickBot="1">
      <c r="A38" s="2">
        <v>34</v>
      </c>
      <c r="B38" s="7" t="s">
        <v>33</v>
      </c>
      <c r="C38" s="73">
        <v>5</v>
      </c>
      <c r="D38" s="72"/>
      <c r="E38" s="71"/>
      <c r="F38" s="79" t="s">
        <v>58</v>
      </c>
      <c r="G38" s="79" t="s">
        <v>58</v>
      </c>
      <c r="H38" s="79" t="s">
        <v>58</v>
      </c>
      <c r="I38" s="74" t="s">
        <v>58</v>
      </c>
      <c r="J38" s="9">
        <v>5</v>
      </c>
      <c r="K38" s="74" t="s">
        <v>58</v>
      </c>
      <c r="L38" s="74" t="s">
        <v>58</v>
      </c>
      <c r="M38" s="79" t="s">
        <v>58</v>
      </c>
      <c r="N38" s="72" t="s">
        <v>58</v>
      </c>
      <c r="O38" s="72" t="s">
        <v>58</v>
      </c>
      <c r="P38" s="102" t="s">
        <v>58</v>
      </c>
      <c r="Q38" s="102" t="s">
        <v>58</v>
      </c>
      <c r="R38" s="102" t="s">
        <v>58</v>
      </c>
      <c r="S38" s="102" t="s">
        <v>58</v>
      </c>
      <c r="T38" s="102" t="s">
        <v>58</v>
      </c>
      <c r="U38" s="71">
        <v>5</v>
      </c>
      <c r="V38" s="102" t="s">
        <v>58</v>
      </c>
      <c r="W38" s="102" t="s">
        <v>58</v>
      </c>
      <c r="X38" s="102" t="s">
        <v>58</v>
      </c>
      <c r="Y38" s="102" t="s">
        <v>58</v>
      </c>
      <c r="Z38" s="72" t="s">
        <v>58</v>
      </c>
      <c r="AA38" s="71">
        <v>5</v>
      </c>
      <c r="AB38" s="102" t="s">
        <v>58</v>
      </c>
      <c r="AC38" s="102" t="s">
        <v>58</v>
      </c>
      <c r="AD38" s="42">
        <f aca="true" t="shared" si="5" ref="AD38:AD53">COUNTIF(C38:AC38,"5")</f>
        <v>4</v>
      </c>
      <c r="AE38" s="16">
        <f t="shared" si="4"/>
        <v>20</v>
      </c>
    </row>
    <row r="39" spans="1:31" ht="28.5" customHeight="1" thickBot="1">
      <c r="A39" s="2">
        <v>35</v>
      </c>
      <c r="B39" s="7" t="s">
        <v>34</v>
      </c>
      <c r="C39" s="73">
        <v>5</v>
      </c>
      <c r="D39" s="71"/>
      <c r="E39" s="71"/>
      <c r="F39" s="79" t="s">
        <v>58</v>
      </c>
      <c r="G39" s="79" t="s">
        <v>58</v>
      </c>
      <c r="H39" s="79" t="s">
        <v>58</v>
      </c>
      <c r="I39" s="74" t="s">
        <v>58</v>
      </c>
      <c r="J39" s="74" t="s">
        <v>58</v>
      </c>
      <c r="K39" s="74" t="s">
        <v>58</v>
      </c>
      <c r="L39" s="74" t="s">
        <v>58</v>
      </c>
      <c r="M39" s="79" t="s">
        <v>58</v>
      </c>
      <c r="N39" s="72" t="s">
        <v>58</v>
      </c>
      <c r="O39" s="72" t="s">
        <v>58</v>
      </c>
      <c r="P39" s="102" t="s">
        <v>58</v>
      </c>
      <c r="Q39" s="102" t="s">
        <v>58</v>
      </c>
      <c r="R39" s="102" t="s">
        <v>58</v>
      </c>
      <c r="S39" s="3">
        <v>5</v>
      </c>
      <c r="T39" s="102" t="s">
        <v>58</v>
      </c>
      <c r="U39" s="102" t="s">
        <v>58</v>
      </c>
      <c r="V39" s="102" t="s">
        <v>58</v>
      </c>
      <c r="W39" s="102" t="s">
        <v>58</v>
      </c>
      <c r="X39" s="71">
        <v>5</v>
      </c>
      <c r="Y39" s="102" t="s">
        <v>58</v>
      </c>
      <c r="Z39" s="102" t="s">
        <v>58</v>
      </c>
      <c r="AA39" s="102" t="s">
        <v>58</v>
      </c>
      <c r="AB39" s="102" t="s">
        <v>58</v>
      </c>
      <c r="AC39" s="102" t="s">
        <v>58</v>
      </c>
      <c r="AD39" s="42">
        <f t="shared" si="5"/>
        <v>3</v>
      </c>
      <c r="AE39" s="16">
        <f t="shared" si="4"/>
        <v>15</v>
      </c>
    </row>
    <row r="40" spans="1:31" ht="28.5" customHeight="1" thickBot="1">
      <c r="A40" s="2">
        <v>36</v>
      </c>
      <c r="B40" s="7" t="s">
        <v>35</v>
      </c>
      <c r="C40" s="73">
        <v>5</v>
      </c>
      <c r="D40" s="71"/>
      <c r="E40" s="71"/>
      <c r="F40" s="79" t="s">
        <v>58</v>
      </c>
      <c r="G40" s="79" t="s">
        <v>58</v>
      </c>
      <c r="H40" s="79" t="s">
        <v>58</v>
      </c>
      <c r="I40" s="74" t="s">
        <v>58</v>
      </c>
      <c r="J40" s="9">
        <v>5</v>
      </c>
      <c r="K40" s="74" t="s">
        <v>58</v>
      </c>
      <c r="L40" s="74" t="s">
        <v>58</v>
      </c>
      <c r="M40" s="79" t="s">
        <v>58</v>
      </c>
      <c r="N40" s="26">
        <v>5</v>
      </c>
      <c r="O40" s="26">
        <v>5</v>
      </c>
      <c r="P40" s="102" t="s">
        <v>58</v>
      </c>
      <c r="Q40" s="102" t="s">
        <v>58</v>
      </c>
      <c r="R40" s="102" t="s">
        <v>58</v>
      </c>
      <c r="S40" s="3">
        <v>5</v>
      </c>
      <c r="T40" s="102" t="s">
        <v>58</v>
      </c>
      <c r="U40" s="102" t="s">
        <v>58</v>
      </c>
      <c r="V40" s="71">
        <v>5</v>
      </c>
      <c r="W40" s="102" t="s">
        <v>58</v>
      </c>
      <c r="X40" s="102" t="s">
        <v>58</v>
      </c>
      <c r="Y40" s="102" t="s">
        <v>58</v>
      </c>
      <c r="Z40" s="71">
        <v>5</v>
      </c>
      <c r="AA40" s="71">
        <v>5</v>
      </c>
      <c r="AB40" s="102" t="s">
        <v>58</v>
      </c>
      <c r="AC40" s="102" t="s">
        <v>58</v>
      </c>
      <c r="AD40" s="42">
        <f t="shared" si="5"/>
        <v>8</v>
      </c>
      <c r="AE40" s="16">
        <f t="shared" si="4"/>
        <v>40</v>
      </c>
    </row>
    <row r="41" spans="1:31" ht="28.5" customHeight="1" thickBot="1">
      <c r="A41" s="2">
        <v>37</v>
      </c>
      <c r="B41" s="7" t="s">
        <v>36</v>
      </c>
      <c r="C41" s="74" t="s">
        <v>58</v>
      </c>
      <c r="D41" s="72"/>
      <c r="E41" s="71"/>
      <c r="F41" s="79" t="s">
        <v>58</v>
      </c>
      <c r="G41" s="74" t="s">
        <v>58</v>
      </c>
      <c r="H41" s="79" t="s">
        <v>58</v>
      </c>
      <c r="I41" s="74" t="s">
        <v>58</v>
      </c>
      <c r="J41" s="79" t="s">
        <v>58</v>
      </c>
      <c r="K41" s="74" t="s">
        <v>58</v>
      </c>
      <c r="L41" s="74" t="s">
        <v>58</v>
      </c>
      <c r="M41" s="79" t="s">
        <v>58</v>
      </c>
      <c r="N41" s="26">
        <v>5</v>
      </c>
      <c r="O41" s="72" t="s">
        <v>58</v>
      </c>
      <c r="P41" s="102" t="s">
        <v>58</v>
      </c>
      <c r="Q41" s="3">
        <v>5</v>
      </c>
      <c r="R41" s="3">
        <v>5</v>
      </c>
      <c r="S41" s="102" t="s">
        <v>58</v>
      </c>
      <c r="T41" s="102" t="s">
        <v>58</v>
      </c>
      <c r="U41" s="71">
        <v>5</v>
      </c>
      <c r="V41" s="26">
        <v>5</v>
      </c>
      <c r="W41" s="102" t="s">
        <v>58</v>
      </c>
      <c r="X41" s="71">
        <v>5</v>
      </c>
      <c r="Y41" s="71">
        <v>5</v>
      </c>
      <c r="Z41" s="71">
        <v>5</v>
      </c>
      <c r="AA41" s="72" t="s">
        <v>58</v>
      </c>
      <c r="AB41" s="71">
        <v>5</v>
      </c>
      <c r="AC41" s="44">
        <v>5</v>
      </c>
      <c r="AD41" s="42">
        <f t="shared" si="5"/>
        <v>10</v>
      </c>
      <c r="AE41" s="16">
        <f t="shared" si="4"/>
        <v>50</v>
      </c>
    </row>
    <row r="42" spans="1:31" ht="28.5" customHeight="1" thickBot="1">
      <c r="A42" s="2">
        <v>38</v>
      </c>
      <c r="B42" s="7" t="s">
        <v>37</v>
      </c>
      <c r="C42" s="73">
        <v>5</v>
      </c>
      <c r="D42" s="71"/>
      <c r="E42" s="71"/>
      <c r="F42" s="79" t="s">
        <v>58</v>
      </c>
      <c r="G42" s="79" t="s">
        <v>58</v>
      </c>
      <c r="H42" s="79" t="s">
        <v>58</v>
      </c>
      <c r="I42" s="74" t="s">
        <v>58</v>
      </c>
      <c r="J42" s="9">
        <v>5</v>
      </c>
      <c r="K42" s="3">
        <v>5</v>
      </c>
      <c r="L42" s="74" t="s">
        <v>58</v>
      </c>
      <c r="M42" s="9">
        <v>5</v>
      </c>
      <c r="N42" s="26">
        <v>5</v>
      </c>
      <c r="O42" s="26">
        <v>5</v>
      </c>
      <c r="P42" s="102" t="s">
        <v>58</v>
      </c>
      <c r="Q42" s="102" t="s">
        <v>58</v>
      </c>
      <c r="R42" s="102" t="s">
        <v>58</v>
      </c>
      <c r="S42" s="3">
        <v>5</v>
      </c>
      <c r="T42" s="102" t="s">
        <v>58</v>
      </c>
      <c r="U42" s="26">
        <v>5</v>
      </c>
      <c r="V42" s="26">
        <v>5</v>
      </c>
      <c r="W42" s="102" t="s">
        <v>58</v>
      </c>
      <c r="X42" s="71">
        <v>5</v>
      </c>
      <c r="Y42" s="26">
        <v>5</v>
      </c>
      <c r="Z42" s="71">
        <v>5</v>
      </c>
      <c r="AA42" s="71">
        <v>5</v>
      </c>
      <c r="AB42" s="102" t="s">
        <v>58</v>
      </c>
      <c r="AC42" s="102" t="s">
        <v>58</v>
      </c>
      <c r="AD42" s="42">
        <f t="shared" si="5"/>
        <v>13</v>
      </c>
      <c r="AE42" s="16">
        <f t="shared" si="4"/>
        <v>65</v>
      </c>
    </row>
    <row r="43" spans="1:31" ht="28.5" customHeight="1" thickBot="1">
      <c r="A43" s="2">
        <v>39</v>
      </c>
      <c r="B43" s="7" t="s">
        <v>38</v>
      </c>
      <c r="C43" s="73">
        <v>5</v>
      </c>
      <c r="D43" s="71"/>
      <c r="E43" s="71"/>
      <c r="F43" s="79" t="s">
        <v>58</v>
      </c>
      <c r="G43" s="79" t="s">
        <v>58</v>
      </c>
      <c r="H43" s="79" t="s">
        <v>58</v>
      </c>
      <c r="I43" s="74" t="s">
        <v>58</v>
      </c>
      <c r="J43" s="79" t="s">
        <v>58</v>
      </c>
      <c r="K43" s="74" t="s">
        <v>58</v>
      </c>
      <c r="L43" s="74" t="s">
        <v>58</v>
      </c>
      <c r="M43" s="79" t="s">
        <v>58</v>
      </c>
      <c r="N43" s="72" t="s">
        <v>58</v>
      </c>
      <c r="O43" s="72" t="s">
        <v>58</v>
      </c>
      <c r="P43" s="102" t="s">
        <v>58</v>
      </c>
      <c r="Q43" s="102" t="s">
        <v>58</v>
      </c>
      <c r="R43" s="102" t="s">
        <v>58</v>
      </c>
      <c r="S43" s="3">
        <v>5</v>
      </c>
      <c r="T43" s="102" t="s">
        <v>58</v>
      </c>
      <c r="U43" s="102" t="s">
        <v>58</v>
      </c>
      <c r="V43" s="102" t="s">
        <v>58</v>
      </c>
      <c r="W43" s="102" t="s">
        <v>58</v>
      </c>
      <c r="X43" s="102" t="s">
        <v>58</v>
      </c>
      <c r="Y43" s="102" t="s">
        <v>58</v>
      </c>
      <c r="Z43" s="102" t="s">
        <v>58</v>
      </c>
      <c r="AA43" s="102" t="s">
        <v>58</v>
      </c>
      <c r="AB43" s="102" t="s">
        <v>58</v>
      </c>
      <c r="AC43" s="102" t="s">
        <v>58</v>
      </c>
      <c r="AD43" s="42">
        <f t="shared" si="5"/>
        <v>2</v>
      </c>
      <c r="AE43" s="16">
        <f t="shared" si="4"/>
        <v>10</v>
      </c>
    </row>
    <row r="44" spans="1:31" ht="28.5" customHeight="1" thickBot="1">
      <c r="A44" s="2">
        <v>40</v>
      </c>
      <c r="B44" s="7" t="s">
        <v>39</v>
      </c>
      <c r="C44" s="73">
        <v>5</v>
      </c>
      <c r="D44" s="71"/>
      <c r="E44" s="71"/>
      <c r="F44" s="79" t="s">
        <v>58</v>
      </c>
      <c r="G44" s="79" t="s">
        <v>58</v>
      </c>
      <c r="H44" s="79" t="s">
        <v>58</v>
      </c>
      <c r="I44" s="74" t="s">
        <v>58</v>
      </c>
      <c r="J44" s="9">
        <v>5</v>
      </c>
      <c r="K44" s="3">
        <v>5</v>
      </c>
      <c r="L44" s="74" t="s">
        <v>58</v>
      </c>
      <c r="M44" s="79" t="s">
        <v>58</v>
      </c>
      <c r="N44" s="26">
        <v>5</v>
      </c>
      <c r="O44" s="26">
        <v>5</v>
      </c>
      <c r="P44" s="102" t="s">
        <v>58</v>
      </c>
      <c r="Q44" s="102" t="s">
        <v>58</v>
      </c>
      <c r="R44" s="3">
        <v>5</v>
      </c>
      <c r="S44" s="3">
        <v>5</v>
      </c>
      <c r="T44" s="102" t="s">
        <v>58</v>
      </c>
      <c r="U44" s="71">
        <v>5</v>
      </c>
      <c r="V44" s="102" t="s">
        <v>58</v>
      </c>
      <c r="W44" s="102" t="s">
        <v>58</v>
      </c>
      <c r="X44" s="71">
        <v>5</v>
      </c>
      <c r="Y44" s="71">
        <v>5</v>
      </c>
      <c r="Z44" s="71">
        <v>5</v>
      </c>
      <c r="AA44" s="71">
        <v>5</v>
      </c>
      <c r="AB44" s="102" t="s">
        <v>58</v>
      </c>
      <c r="AC44" s="102" t="s">
        <v>58</v>
      </c>
      <c r="AD44" s="42">
        <f t="shared" si="5"/>
        <v>12</v>
      </c>
      <c r="AE44" s="16">
        <f t="shared" si="4"/>
        <v>60</v>
      </c>
    </row>
    <row r="45" spans="1:31" ht="28.5" customHeight="1" thickBot="1">
      <c r="A45" s="2">
        <v>41</v>
      </c>
      <c r="B45" s="7" t="s">
        <v>40</v>
      </c>
      <c r="C45" s="74" t="s">
        <v>58</v>
      </c>
      <c r="D45" s="72"/>
      <c r="E45" s="71"/>
      <c r="F45" s="79" t="s">
        <v>58</v>
      </c>
      <c r="G45" s="79" t="s">
        <v>58</v>
      </c>
      <c r="H45" s="79" t="s">
        <v>58</v>
      </c>
      <c r="I45" s="74" t="s">
        <v>58</v>
      </c>
      <c r="J45" s="79" t="s">
        <v>58</v>
      </c>
      <c r="K45" s="74" t="s">
        <v>58</v>
      </c>
      <c r="L45" s="74" t="s">
        <v>58</v>
      </c>
      <c r="M45" s="9">
        <v>5</v>
      </c>
      <c r="N45" s="72" t="s">
        <v>58</v>
      </c>
      <c r="O45" s="72" t="s">
        <v>58</v>
      </c>
      <c r="P45" s="102" t="s">
        <v>58</v>
      </c>
      <c r="Q45" s="102" t="s">
        <v>58</v>
      </c>
      <c r="R45" s="102" t="s">
        <v>58</v>
      </c>
      <c r="S45" s="102" t="s">
        <v>58</v>
      </c>
      <c r="T45" s="102" t="s">
        <v>58</v>
      </c>
      <c r="U45" s="102" t="s">
        <v>58</v>
      </c>
      <c r="V45" s="102" t="s">
        <v>58</v>
      </c>
      <c r="W45" s="102" t="s">
        <v>58</v>
      </c>
      <c r="X45" s="102" t="s">
        <v>58</v>
      </c>
      <c r="Y45" s="102" t="s">
        <v>58</v>
      </c>
      <c r="Z45" s="102" t="s">
        <v>58</v>
      </c>
      <c r="AA45" s="102" t="s">
        <v>58</v>
      </c>
      <c r="AB45" s="102" t="s">
        <v>58</v>
      </c>
      <c r="AC45" s="102" t="s">
        <v>58</v>
      </c>
      <c r="AD45" s="42">
        <f t="shared" si="5"/>
        <v>1</v>
      </c>
      <c r="AE45" s="16">
        <f t="shared" si="4"/>
        <v>5</v>
      </c>
    </row>
    <row r="46" spans="1:31" ht="28.5" customHeight="1" thickBot="1">
      <c r="A46" s="2">
        <v>42</v>
      </c>
      <c r="B46" s="7" t="s">
        <v>41</v>
      </c>
      <c r="C46" s="74" t="s">
        <v>58</v>
      </c>
      <c r="D46" s="71"/>
      <c r="E46" s="71"/>
      <c r="F46" s="79" t="s">
        <v>58</v>
      </c>
      <c r="G46" s="74" t="s">
        <v>58</v>
      </c>
      <c r="H46" s="79" t="s">
        <v>58</v>
      </c>
      <c r="I46" s="74" t="s">
        <v>58</v>
      </c>
      <c r="J46" s="79" t="s">
        <v>58</v>
      </c>
      <c r="K46" s="74" t="s">
        <v>58</v>
      </c>
      <c r="L46" s="74" t="s">
        <v>58</v>
      </c>
      <c r="M46" s="79" t="s">
        <v>58</v>
      </c>
      <c r="N46" s="72" t="s">
        <v>58</v>
      </c>
      <c r="O46" s="72" t="s">
        <v>58</v>
      </c>
      <c r="P46" s="102" t="s">
        <v>58</v>
      </c>
      <c r="Q46" s="102" t="s">
        <v>58</v>
      </c>
      <c r="R46" s="102" t="s">
        <v>58</v>
      </c>
      <c r="S46" s="102" t="s">
        <v>58</v>
      </c>
      <c r="T46" s="102" t="s">
        <v>58</v>
      </c>
      <c r="U46" s="102" t="s">
        <v>58</v>
      </c>
      <c r="V46" s="71">
        <v>5</v>
      </c>
      <c r="W46" s="102" t="s">
        <v>58</v>
      </c>
      <c r="X46" s="71">
        <v>5</v>
      </c>
      <c r="Y46" s="102" t="s">
        <v>58</v>
      </c>
      <c r="Z46" s="102" t="s">
        <v>58</v>
      </c>
      <c r="AA46" s="102" t="s">
        <v>58</v>
      </c>
      <c r="AB46" s="102" t="s">
        <v>58</v>
      </c>
      <c r="AC46" s="102" t="s">
        <v>58</v>
      </c>
      <c r="AD46" s="42">
        <f t="shared" si="5"/>
        <v>2</v>
      </c>
      <c r="AE46" s="16">
        <f t="shared" si="4"/>
        <v>10</v>
      </c>
    </row>
    <row r="47" spans="1:31" ht="28.5" customHeight="1" thickBot="1">
      <c r="A47" s="2">
        <v>43</v>
      </c>
      <c r="B47" s="7" t="s">
        <v>42</v>
      </c>
      <c r="C47" s="73">
        <v>5</v>
      </c>
      <c r="D47" s="71"/>
      <c r="E47" s="71"/>
      <c r="F47" s="79" t="s">
        <v>58</v>
      </c>
      <c r="G47" s="79" t="s">
        <v>58</v>
      </c>
      <c r="H47" s="79" t="s">
        <v>58</v>
      </c>
      <c r="I47" s="114" t="s">
        <v>58</v>
      </c>
      <c r="J47" s="9">
        <v>5</v>
      </c>
      <c r="K47" s="3">
        <v>5</v>
      </c>
      <c r="L47" s="3">
        <v>5</v>
      </c>
      <c r="M47" s="79" t="s">
        <v>58</v>
      </c>
      <c r="N47" s="26">
        <v>5</v>
      </c>
      <c r="O47" s="26">
        <v>5</v>
      </c>
      <c r="P47" s="102" t="s">
        <v>58</v>
      </c>
      <c r="Q47" s="102" t="s">
        <v>58</v>
      </c>
      <c r="R47" s="102" t="s">
        <v>58</v>
      </c>
      <c r="S47" s="3">
        <v>5</v>
      </c>
      <c r="T47" s="102" t="s">
        <v>58</v>
      </c>
      <c r="U47" s="71">
        <v>5</v>
      </c>
      <c r="V47" s="26">
        <v>5</v>
      </c>
      <c r="W47" s="102" t="s">
        <v>58</v>
      </c>
      <c r="X47" s="26">
        <v>5</v>
      </c>
      <c r="Y47" s="102" t="s">
        <v>58</v>
      </c>
      <c r="Z47" s="71">
        <v>5</v>
      </c>
      <c r="AA47" s="108">
        <v>5</v>
      </c>
      <c r="AB47" s="102" t="s">
        <v>58</v>
      </c>
      <c r="AC47" s="102" t="s">
        <v>58</v>
      </c>
      <c r="AD47" s="42">
        <f t="shared" si="5"/>
        <v>12</v>
      </c>
      <c r="AE47" s="16">
        <f t="shared" si="4"/>
        <v>60</v>
      </c>
    </row>
    <row r="48" spans="1:31" ht="28.5" customHeight="1" thickBot="1">
      <c r="A48" s="2">
        <v>44</v>
      </c>
      <c r="B48" s="7" t="s">
        <v>43</v>
      </c>
      <c r="C48" s="74" t="s">
        <v>58</v>
      </c>
      <c r="D48" s="72"/>
      <c r="E48" s="71"/>
      <c r="F48" s="79" t="s">
        <v>58</v>
      </c>
      <c r="G48" s="79" t="s">
        <v>58</v>
      </c>
      <c r="H48" s="79" t="s">
        <v>58</v>
      </c>
      <c r="I48" s="114" t="s">
        <v>58</v>
      </c>
      <c r="J48" s="113" t="s">
        <v>58</v>
      </c>
      <c r="K48" s="102" t="s">
        <v>58</v>
      </c>
      <c r="L48" s="74" t="s">
        <v>58</v>
      </c>
      <c r="M48" s="79" t="s">
        <v>58</v>
      </c>
      <c r="N48" s="72" t="s">
        <v>58</v>
      </c>
      <c r="O48" s="72" t="s">
        <v>58</v>
      </c>
      <c r="P48" s="102" t="s">
        <v>58</v>
      </c>
      <c r="Q48" s="102" t="s">
        <v>58</v>
      </c>
      <c r="R48" s="3">
        <v>5</v>
      </c>
      <c r="S48" s="102" t="s">
        <v>58</v>
      </c>
      <c r="T48" s="102" t="s">
        <v>58</v>
      </c>
      <c r="U48" s="102" t="s">
        <v>58</v>
      </c>
      <c r="V48" s="26">
        <v>5</v>
      </c>
      <c r="W48" s="102" t="s">
        <v>58</v>
      </c>
      <c r="X48" s="102" t="s">
        <v>58</v>
      </c>
      <c r="Y48" s="102" t="s">
        <v>58</v>
      </c>
      <c r="Z48" s="102" t="s">
        <v>58</v>
      </c>
      <c r="AA48" s="102" t="s">
        <v>58</v>
      </c>
      <c r="AB48" s="102" t="s">
        <v>58</v>
      </c>
      <c r="AC48" s="102" t="s">
        <v>58</v>
      </c>
      <c r="AD48" s="42">
        <f t="shared" si="5"/>
        <v>2</v>
      </c>
      <c r="AE48" s="16">
        <f t="shared" si="4"/>
        <v>10</v>
      </c>
    </row>
    <row r="49" spans="1:31" ht="28.5" customHeight="1" thickBot="1">
      <c r="A49" s="2">
        <v>45</v>
      </c>
      <c r="B49" s="7" t="s">
        <v>44</v>
      </c>
      <c r="C49" s="73">
        <v>5</v>
      </c>
      <c r="D49" s="71"/>
      <c r="E49" s="71"/>
      <c r="F49" s="79" t="s">
        <v>58</v>
      </c>
      <c r="G49" s="79" t="s">
        <v>58</v>
      </c>
      <c r="H49" s="79" t="s">
        <v>58</v>
      </c>
      <c r="I49" s="33" t="s">
        <v>58</v>
      </c>
      <c r="J49" s="9">
        <v>5</v>
      </c>
      <c r="K49" s="3">
        <v>5</v>
      </c>
      <c r="L49" s="3">
        <v>5</v>
      </c>
      <c r="M49" s="79" t="s">
        <v>58</v>
      </c>
      <c r="N49" s="26">
        <v>5</v>
      </c>
      <c r="O49" s="26">
        <v>5</v>
      </c>
      <c r="P49" s="102" t="s">
        <v>58</v>
      </c>
      <c r="Q49" s="102" t="s">
        <v>58</v>
      </c>
      <c r="R49" s="102" t="s">
        <v>58</v>
      </c>
      <c r="S49" s="3">
        <v>5</v>
      </c>
      <c r="T49" s="102" t="s">
        <v>58</v>
      </c>
      <c r="U49" s="71">
        <v>5</v>
      </c>
      <c r="V49" s="26">
        <v>5</v>
      </c>
      <c r="W49" s="102" t="s">
        <v>58</v>
      </c>
      <c r="X49" s="71">
        <v>5</v>
      </c>
      <c r="Y49" s="71">
        <v>5</v>
      </c>
      <c r="Z49" s="102" t="s">
        <v>58</v>
      </c>
      <c r="AA49" s="102" t="s">
        <v>58</v>
      </c>
      <c r="AB49" s="102" t="s">
        <v>58</v>
      </c>
      <c r="AC49" s="102" t="s">
        <v>58</v>
      </c>
      <c r="AD49" s="42">
        <f t="shared" si="5"/>
        <v>11</v>
      </c>
      <c r="AE49" s="16">
        <f t="shared" si="4"/>
        <v>55</v>
      </c>
    </row>
    <row r="50" spans="1:31" ht="28.5" customHeight="1" thickBot="1">
      <c r="A50" s="2">
        <v>46</v>
      </c>
      <c r="B50" s="7" t="s">
        <v>45</v>
      </c>
      <c r="C50" s="73">
        <v>5</v>
      </c>
      <c r="D50" s="71"/>
      <c r="E50" s="71"/>
      <c r="F50" s="79" t="s">
        <v>58</v>
      </c>
      <c r="G50" s="79" t="s">
        <v>58</v>
      </c>
      <c r="H50" s="79" t="s">
        <v>58</v>
      </c>
      <c r="I50" s="74" t="s">
        <v>58</v>
      </c>
      <c r="J50" s="9">
        <v>5</v>
      </c>
      <c r="K50" s="74" t="s">
        <v>58</v>
      </c>
      <c r="L50" s="74" t="s">
        <v>58</v>
      </c>
      <c r="M50" s="79" t="s">
        <v>58</v>
      </c>
      <c r="N50" s="72" t="s">
        <v>58</v>
      </c>
      <c r="O50" s="72" t="s">
        <v>58</v>
      </c>
      <c r="P50" s="102" t="s">
        <v>58</v>
      </c>
      <c r="Q50" s="102" t="s">
        <v>58</v>
      </c>
      <c r="R50" s="3">
        <v>5</v>
      </c>
      <c r="S50" s="3">
        <v>5</v>
      </c>
      <c r="T50" s="102" t="s">
        <v>58</v>
      </c>
      <c r="U50" s="26">
        <v>5</v>
      </c>
      <c r="V50" s="26">
        <v>5</v>
      </c>
      <c r="W50" s="102" t="s">
        <v>58</v>
      </c>
      <c r="X50" s="102" t="s">
        <v>58</v>
      </c>
      <c r="Y50" s="102" t="s">
        <v>58</v>
      </c>
      <c r="Z50" s="102" t="s">
        <v>58</v>
      </c>
      <c r="AA50" s="102" t="s">
        <v>58</v>
      </c>
      <c r="AB50" s="102" t="s">
        <v>58</v>
      </c>
      <c r="AC50" s="102" t="s">
        <v>58</v>
      </c>
      <c r="AD50" s="42">
        <f t="shared" si="5"/>
        <v>6</v>
      </c>
      <c r="AE50" s="16">
        <f t="shared" si="4"/>
        <v>30</v>
      </c>
    </row>
    <row r="51" spans="1:31" ht="28.5" customHeight="1" thickBot="1">
      <c r="A51" s="2">
        <v>47</v>
      </c>
      <c r="B51" s="7" t="s">
        <v>46</v>
      </c>
      <c r="C51" s="74" t="s">
        <v>58</v>
      </c>
      <c r="D51" s="72"/>
      <c r="E51" s="71"/>
      <c r="F51" s="79" t="s">
        <v>58</v>
      </c>
      <c r="G51" s="79" t="s">
        <v>58</v>
      </c>
      <c r="H51" s="79" t="s">
        <v>58</v>
      </c>
      <c r="I51" s="74" t="s">
        <v>58</v>
      </c>
      <c r="J51" s="79" t="s">
        <v>58</v>
      </c>
      <c r="K51" s="74" t="s">
        <v>58</v>
      </c>
      <c r="L51" s="74" t="s">
        <v>58</v>
      </c>
      <c r="M51" s="79" t="s">
        <v>58</v>
      </c>
      <c r="N51" s="72" t="s">
        <v>58</v>
      </c>
      <c r="O51" s="72" t="s">
        <v>58</v>
      </c>
      <c r="P51" s="102" t="s">
        <v>58</v>
      </c>
      <c r="Q51" s="102" t="s">
        <v>58</v>
      </c>
      <c r="R51" s="102" t="s">
        <v>58</v>
      </c>
      <c r="S51" s="102" t="s">
        <v>58</v>
      </c>
      <c r="T51" s="102" t="s">
        <v>58</v>
      </c>
      <c r="U51" s="102" t="s">
        <v>58</v>
      </c>
      <c r="V51" s="102" t="s">
        <v>58</v>
      </c>
      <c r="W51" s="102" t="s">
        <v>58</v>
      </c>
      <c r="X51" s="102" t="s">
        <v>58</v>
      </c>
      <c r="Y51" s="102" t="s">
        <v>58</v>
      </c>
      <c r="Z51" s="102" t="s">
        <v>58</v>
      </c>
      <c r="AA51" s="102" t="s">
        <v>58</v>
      </c>
      <c r="AB51" s="102" t="s">
        <v>58</v>
      </c>
      <c r="AC51" s="102" t="s">
        <v>58</v>
      </c>
      <c r="AD51" s="42">
        <f t="shared" si="5"/>
        <v>0</v>
      </c>
      <c r="AE51" s="16">
        <f t="shared" si="4"/>
        <v>0</v>
      </c>
    </row>
    <row r="52" spans="1:31" ht="28.5" customHeight="1" thickBot="1">
      <c r="A52" s="2">
        <v>48</v>
      </c>
      <c r="B52" s="7" t="s">
        <v>47</v>
      </c>
      <c r="C52" s="74" t="s">
        <v>58</v>
      </c>
      <c r="D52" s="72"/>
      <c r="E52" s="71"/>
      <c r="F52" s="79" t="s">
        <v>58</v>
      </c>
      <c r="G52" s="79" t="s">
        <v>58</v>
      </c>
      <c r="H52" s="79" t="s">
        <v>58</v>
      </c>
      <c r="I52" s="74" t="s">
        <v>58</v>
      </c>
      <c r="J52" s="79" t="s">
        <v>58</v>
      </c>
      <c r="K52" s="74" t="s">
        <v>58</v>
      </c>
      <c r="L52" s="74" t="s">
        <v>58</v>
      </c>
      <c r="M52" s="79" t="s">
        <v>58</v>
      </c>
      <c r="N52" s="72" t="s">
        <v>58</v>
      </c>
      <c r="O52" s="72" t="s">
        <v>58</v>
      </c>
      <c r="P52" s="102" t="s">
        <v>58</v>
      </c>
      <c r="Q52" s="102" t="s">
        <v>58</v>
      </c>
      <c r="R52" s="102" t="s">
        <v>58</v>
      </c>
      <c r="S52" s="102" t="s">
        <v>58</v>
      </c>
      <c r="T52" s="102" t="s">
        <v>58</v>
      </c>
      <c r="U52" s="102" t="s">
        <v>58</v>
      </c>
      <c r="V52" s="102" t="s">
        <v>58</v>
      </c>
      <c r="W52" s="102" t="s">
        <v>58</v>
      </c>
      <c r="X52" s="102" t="s">
        <v>58</v>
      </c>
      <c r="Y52" s="102" t="s">
        <v>58</v>
      </c>
      <c r="Z52" s="102" t="s">
        <v>58</v>
      </c>
      <c r="AA52" s="102" t="s">
        <v>58</v>
      </c>
      <c r="AB52" s="102" t="s">
        <v>58</v>
      </c>
      <c r="AC52" s="102" t="s">
        <v>58</v>
      </c>
      <c r="AD52" s="42">
        <f t="shared" si="5"/>
        <v>0</v>
      </c>
      <c r="AE52" s="16">
        <f t="shared" si="4"/>
        <v>0</v>
      </c>
    </row>
    <row r="53" spans="1:31" ht="28.5" customHeight="1" thickBot="1">
      <c r="A53" s="2">
        <v>49</v>
      </c>
      <c r="B53" s="8" t="s">
        <v>48</v>
      </c>
      <c r="C53" s="77" t="s">
        <v>58</v>
      </c>
      <c r="D53" s="75"/>
      <c r="E53" s="75"/>
      <c r="F53" s="83" t="s">
        <v>58</v>
      </c>
      <c r="G53" s="106" t="s">
        <v>58</v>
      </c>
      <c r="H53" s="83" t="s">
        <v>58</v>
      </c>
      <c r="I53" s="11">
        <v>5</v>
      </c>
      <c r="J53" s="10">
        <v>5</v>
      </c>
      <c r="K53" s="11">
        <v>5</v>
      </c>
      <c r="L53" s="11">
        <v>5</v>
      </c>
      <c r="M53" s="83" t="s">
        <v>58</v>
      </c>
      <c r="N53" s="28">
        <v>5</v>
      </c>
      <c r="O53" s="105" t="s">
        <v>58</v>
      </c>
      <c r="P53" s="98" t="s">
        <v>58</v>
      </c>
      <c r="Q53" s="11">
        <v>5</v>
      </c>
      <c r="R53" s="105" t="s">
        <v>58</v>
      </c>
      <c r="S53" s="98" t="s">
        <v>58</v>
      </c>
      <c r="T53" s="98" t="s">
        <v>58</v>
      </c>
      <c r="U53" s="75">
        <v>5</v>
      </c>
      <c r="V53" s="75">
        <v>5</v>
      </c>
      <c r="W53" s="105" t="s">
        <v>58</v>
      </c>
      <c r="X53" s="75">
        <v>5</v>
      </c>
      <c r="Y53" s="75">
        <v>5</v>
      </c>
      <c r="Z53" s="105" t="s">
        <v>58</v>
      </c>
      <c r="AA53" s="105" t="s">
        <v>58</v>
      </c>
      <c r="AB53" s="105" t="s">
        <v>58</v>
      </c>
      <c r="AC53" s="112" t="s">
        <v>58</v>
      </c>
      <c r="AD53" s="42">
        <f t="shared" si="5"/>
        <v>10</v>
      </c>
      <c r="AE53" s="16">
        <f t="shared" si="4"/>
        <v>50</v>
      </c>
    </row>
    <row r="54" ht="30" customHeight="1" thickBot="1"/>
    <row r="55" spans="2:14" ht="30" customHeight="1" thickBot="1">
      <c r="B55" s="23"/>
      <c r="C55" s="162" t="s">
        <v>63</v>
      </c>
      <c r="D55" s="163"/>
      <c r="E55" s="163"/>
      <c r="F55" s="163"/>
      <c r="G55" s="164"/>
      <c r="H55" s="163" t="s">
        <v>62</v>
      </c>
      <c r="I55" s="163"/>
      <c r="J55" s="163"/>
      <c r="K55" s="164"/>
      <c r="L55" s="162" t="s">
        <v>66</v>
      </c>
      <c r="M55" s="163"/>
      <c r="N55" s="164"/>
    </row>
    <row r="56" spans="3:10" ht="30" customHeight="1" thickBot="1">
      <c r="C56" s="159" t="s">
        <v>108</v>
      </c>
      <c r="D56" s="160"/>
      <c r="E56" s="160"/>
      <c r="F56" s="161"/>
      <c r="G56" s="90">
        <v>10</v>
      </c>
      <c r="H56" s="24"/>
      <c r="I56" s="88" t="s">
        <v>113</v>
      </c>
      <c r="J56" s="24"/>
    </row>
    <row r="57" spans="3:9" ht="30" customHeight="1" thickBot="1">
      <c r="C57" s="159" t="s">
        <v>109</v>
      </c>
      <c r="D57" s="160"/>
      <c r="E57" s="160"/>
      <c r="F57" s="161"/>
      <c r="G57" s="91">
        <v>8</v>
      </c>
      <c r="I57" s="89" t="s">
        <v>114</v>
      </c>
    </row>
    <row r="58" spans="3:9" ht="30" customHeight="1" thickBot="1">
      <c r="C58" s="159" t="s">
        <v>110</v>
      </c>
      <c r="D58" s="160"/>
      <c r="E58" s="160"/>
      <c r="F58" s="161"/>
      <c r="G58" s="91">
        <v>7</v>
      </c>
      <c r="I58" s="89" t="s">
        <v>114</v>
      </c>
    </row>
    <row r="59" spans="3:9" ht="30" customHeight="1" thickBot="1">
      <c r="C59" s="159" t="s">
        <v>111</v>
      </c>
      <c r="D59" s="160"/>
      <c r="E59" s="160"/>
      <c r="F59" s="161"/>
      <c r="G59" s="91">
        <v>5</v>
      </c>
      <c r="I59" s="89" t="s">
        <v>114</v>
      </c>
    </row>
    <row r="60" spans="3:9" ht="30" customHeight="1" thickBot="1">
      <c r="C60" s="159" t="s">
        <v>112</v>
      </c>
      <c r="D60" s="160"/>
      <c r="E60" s="160"/>
      <c r="F60" s="161"/>
      <c r="G60" s="92">
        <v>3</v>
      </c>
      <c r="H60" s="87"/>
      <c r="I60" s="58" t="s">
        <v>115</v>
      </c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</sheetData>
  <sheetProtection/>
  <autoFilter ref="B1:B199"/>
  <mergeCells count="16">
    <mergeCell ref="C59:F59"/>
    <mergeCell ref="C60:F60"/>
    <mergeCell ref="L55:N55"/>
    <mergeCell ref="C56:F56"/>
    <mergeCell ref="C57:F57"/>
    <mergeCell ref="C58:F58"/>
    <mergeCell ref="C55:G55"/>
    <mergeCell ref="H55:K55"/>
    <mergeCell ref="A1:B1"/>
    <mergeCell ref="C2:E2"/>
    <mergeCell ref="F2:I2"/>
    <mergeCell ref="J2:L2"/>
    <mergeCell ref="L1:AE1"/>
    <mergeCell ref="C1:K1"/>
    <mergeCell ref="M2:AC2"/>
    <mergeCell ref="AE2:AE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ySplit="4" topLeftCell="BM46" activePane="bottomLeft" state="frozen"/>
      <selection pane="topLeft" activeCell="A1" sqref="A1"/>
      <selection pane="bottomLeft" activeCell="G2" sqref="G2:J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12" width="7.7109375" style="0" customWidth="1"/>
  </cols>
  <sheetData>
    <row r="1" spans="1:18" s="1" customFormat="1" ht="60" customHeight="1" thickBot="1">
      <c r="A1" s="151" t="s">
        <v>51</v>
      </c>
      <c r="B1" s="152"/>
      <c r="C1" s="156" t="s">
        <v>67</v>
      </c>
      <c r="D1" s="157"/>
      <c r="E1" s="157"/>
      <c r="F1" s="158"/>
      <c r="G1" s="133" t="s">
        <v>149</v>
      </c>
      <c r="H1" s="134"/>
      <c r="I1" s="134"/>
      <c r="J1" s="134"/>
      <c r="K1" s="134"/>
      <c r="L1" s="167"/>
      <c r="M1" s="29"/>
      <c r="N1" s="30"/>
      <c r="O1" s="30"/>
      <c r="P1" s="30"/>
      <c r="Q1" s="30"/>
      <c r="R1" s="30"/>
    </row>
    <row r="2" spans="1:12" s="1" customFormat="1" ht="21" thickBot="1">
      <c r="A2" s="2"/>
      <c r="B2" s="5" t="s">
        <v>54</v>
      </c>
      <c r="C2" s="126" t="s">
        <v>53</v>
      </c>
      <c r="D2" s="153"/>
      <c r="E2" s="154" t="s">
        <v>68</v>
      </c>
      <c r="F2" s="155"/>
      <c r="G2" s="140" t="s">
        <v>57</v>
      </c>
      <c r="H2" s="141"/>
      <c r="I2" s="141"/>
      <c r="J2" s="142"/>
      <c r="K2" s="165" t="s">
        <v>59</v>
      </c>
      <c r="L2" s="143" t="s">
        <v>86</v>
      </c>
    </row>
    <row r="3" spans="1:12" s="1" customFormat="1" ht="124.5" customHeight="1" thickBot="1">
      <c r="A3" s="2"/>
      <c r="B3" s="5" t="s">
        <v>55</v>
      </c>
      <c r="C3" s="22" t="s">
        <v>69</v>
      </c>
      <c r="D3" s="22" t="s">
        <v>70</v>
      </c>
      <c r="E3" s="31" t="s">
        <v>71</v>
      </c>
      <c r="F3" s="31" t="s">
        <v>72</v>
      </c>
      <c r="G3" s="32" t="s">
        <v>73</v>
      </c>
      <c r="H3" s="32" t="s">
        <v>74</v>
      </c>
      <c r="I3" s="32" t="s">
        <v>75</v>
      </c>
      <c r="J3" s="32" t="s">
        <v>76</v>
      </c>
      <c r="K3" s="166"/>
      <c r="L3" s="144"/>
    </row>
    <row r="4" spans="1:12" s="1" customFormat="1" ht="27.75" customHeight="1" thickBot="1">
      <c r="A4" s="2" t="s">
        <v>50</v>
      </c>
      <c r="B4" s="4" t="s">
        <v>0</v>
      </c>
      <c r="C4" s="21">
        <f>COUNTIF(C5:C53,"3")</f>
        <v>18</v>
      </c>
      <c r="D4" s="21">
        <f>COUNTIF(D5:D53,"3")</f>
        <v>19</v>
      </c>
      <c r="E4" s="17">
        <f>COUNTIF(E5:E53,"3")</f>
        <v>14</v>
      </c>
      <c r="F4" s="17">
        <f>COUNTIF(F5:F53,"3")</f>
        <v>10</v>
      </c>
      <c r="G4" s="19">
        <f>COUNTIF(G5:G53,"3")+1</f>
        <v>15</v>
      </c>
      <c r="H4" s="19">
        <f>COUNTIF(H5:H53,"3")</f>
        <v>11</v>
      </c>
      <c r="I4" s="19">
        <f>COUNTIF(I5:I53,"3")</f>
        <v>14</v>
      </c>
      <c r="J4" s="19">
        <f>COUNTIF(J5:J53,"3")</f>
        <v>28</v>
      </c>
      <c r="K4" s="40">
        <f>SUM(B4:J4)</f>
        <v>129</v>
      </c>
      <c r="L4" s="20" t="s">
        <v>78</v>
      </c>
    </row>
    <row r="5" spans="1:12" ht="28.5" customHeight="1" thickBot="1">
      <c r="A5" s="2">
        <v>1</v>
      </c>
      <c r="B5" s="7" t="s">
        <v>1</v>
      </c>
      <c r="C5" s="9">
        <v>3</v>
      </c>
      <c r="D5" s="96">
        <v>3</v>
      </c>
      <c r="E5" s="34" t="s">
        <v>58</v>
      </c>
      <c r="F5" s="34" t="s">
        <v>58</v>
      </c>
      <c r="G5" s="76">
        <v>3</v>
      </c>
      <c r="H5" s="34" t="s">
        <v>58</v>
      </c>
      <c r="I5" s="3">
        <v>3</v>
      </c>
      <c r="J5" s="34" t="s">
        <v>58</v>
      </c>
      <c r="K5" s="42">
        <f>COUNTIF(C5:J5,"3")</f>
        <v>4</v>
      </c>
      <c r="L5" s="16">
        <f>SUM(C5:J5)</f>
        <v>12</v>
      </c>
    </row>
    <row r="6" spans="1:12" ht="28.5" customHeight="1" thickBot="1">
      <c r="A6" s="2">
        <v>2</v>
      </c>
      <c r="B6" s="7" t="s">
        <v>2</v>
      </c>
      <c r="C6" s="33" t="s">
        <v>58</v>
      </c>
      <c r="D6" s="97" t="s">
        <v>58</v>
      </c>
      <c r="E6" s="34" t="s">
        <v>58</v>
      </c>
      <c r="F6" s="27">
        <v>3</v>
      </c>
      <c r="G6" s="9">
        <v>3</v>
      </c>
      <c r="H6" s="34" t="s">
        <v>58</v>
      </c>
      <c r="I6" s="3">
        <v>3</v>
      </c>
      <c r="J6" s="3">
        <v>3</v>
      </c>
      <c r="K6" s="42">
        <f aca="true" t="shared" si="0" ref="K6:K53">COUNTIF(C6:J6,"3")</f>
        <v>4</v>
      </c>
      <c r="L6" s="16">
        <f aca="true" t="shared" si="1" ref="L6:L53">SUM(C6:J6)</f>
        <v>12</v>
      </c>
    </row>
    <row r="7" spans="1:12" ht="28.5" customHeight="1" thickBot="1">
      <c r="A7" s="2">
        <v>3</v>
      </c>
      <c r="B7" s="7" t="s">
        <v>3</v>
      </c>
      <c r="C7" s="33" t="s">
        <v>58</v>
      </c>
      <c r="D7" s="97" t="s">
        <v>58</v>
      </c>
      <c r="E7" s="34" t="s">
        <v>58</v>
      </c>
      <c r="F7" s="34" t="s">
        <v>58</v>
      </c>
      <c r="G7" s="33" t="s">
        <v>58</v>
      </c>
      <c r="H7" s="34" t="s">
        <v>58</v>
      </c>
      <c r="I7" s="34" t="s">
        <v>58</v>
      </c>
      <c r="J7" s="3">
        <v>3</v>
      </c>
      <c r="K7" s="42">
        <f t="shared" si="0"/>
        <v>1</v>
      </c>
      <c r="L7" s="16">
        <f t="shared" si="1"/>
        <v>3</v>
      </c>
    </row>
    <row r="8" spans="1:12" ht="28.5" customHeight="1" thickBot="1">
      <c r="A8" s="2">
        <v>4</v>
      </c>
      <c r="B8" s="7" t="s">
        <v>4</v>
      </c>
      <c r="C8" s="33" t="s">
        <v>58</v>
      </c>
      <c r="D8" s="97" t="s">
        <v>58</v>
      </c>
      <c r="E8" s="34" t="s">
        <v>58</v>
      </c>
      <c r="F8" s="34" t="s">
        <v>58</v>
      </c>
      <c r="G8" s="33" t="s">
        <v>58</v>
      </c>
      <c r="H8" s="34" t="s">
        <v>58</v>
      </c>
      <c r="I8" s="34" t="s">
        <v>58</v>
      </c>
      <c r="J8" s="34" t="s">
        <v>58</v>
      </c>
      <c r="K8" s="42">
        <f t="shared" si="0"/>
        <v>0</v>
      </c>
      <c r="L8" s="16">
        <f t="shared" si="1"/>
        <v>0</v>
      </c>
    </row>
    <row r="9" spans="1:12" ht="28.5" customHeight="1" thickBot="1">
      <c r="A9" s="2">
        <v>5</v>
      </c>
      <c r="B9" s="7" t="s">
        <v>5</v>
      </c>
      <c r="C9" s="9">
        <v>3</v>
      </c>
      <c r="D9" s="6">
        <v>3</v>
      </c>
      <c r="E9" s="34" t="s">
        <v>58</v>
      </c>
      <c r="F9" s="34" t="s">
        <v>58</v>
      </c>
      <c r="G9" s="33" t="s">
        <v>58</v>
      </c>
      <c r="H9" s="34" t="s">
        <v>58</v>
      </c>
      <c r="I9" s="3">
        <v>3</v>
      </c>
      <c r="J9" s="3">
        <v>3</v>
      </c>
      <c r="K9" s="42">
        <f t="shared" si="0"/>
        <v>4</v>
      </c>
      <c r="L9" s="16">
        <f t="shared" si="1"/>
        <v>12</v>
      </c>
    </row>
    <row r="10" spans="1:12" ht="28.5" customHeight="1" thickBot="1">
      <c r="A10" s="2">
        <v>6</v>
      </c>
      <c r="B10" s="7" t="s">
        <v>49</v>
      </c>
      <c r="C10" s="33" t="s">
        <v>58</v>
      </c>
      <c r="D10" s="97" t="s">
        <v>58</v>
      </c>
      <c r="E10" s="34" t="s">
        <v>58</v>
      </c>
      <c r="F10" s="34" t="s">
        <v>58</v>
      </c>
      <c r="G10" s="9">
        <v>3</v>
      </c>
      <c r="H10" s="34" t="s">
        <v>58</v>
      </c>
      <c r="I10" s="34" t="s">
        <v>58</v>
      </c>
      <c r="J10" s="3">
        <v>3</v>
      </c>
      <c r="K10" s="42">
        <f t="shared" si="0"/>
        <v>2</v>
      </c>
      <c r="L10" s="16">
        <f t="shared" si="1"/>
        <v>6</v>
      </c>
    </row>
    <row r="11" spans="1:12" ht="28.5" customHeight="1" thickBot="1">
      <c r="A11" s="2">
        <v>7</v>
      </c>
      <c r="B11" s="7" t="s">
        <v>6</v>
      </c>
      <c r="C11" s="33" t="s">
        <v>58</v>
      </c>
      <c r="D11" s="6">
        <v>3</v>
      </c>
      <c r="E11" s="34" t="s">
        <v>58</v>
      </c>
      <c r="F11" s="34" t="s">
        <v>58</v>
      </c>
      <c r="G11" s="9">
        <v>3</v>
      </c>
      <c r="H11" s="3">
        <v>3</v>
      </c>
      <c r="I11" s="3">
        <v>3</v>
      </c>
      <c r="J11" s="3">
        <v>3</v>
      </c>
      <c r="K11" s="42">
        <f t="shared" si="0"/>
        <v>5</v>
      </c>
      <c r="L11" s="16">
        <f t="shared" si="1"/>
        <v>15</v>
      </c>
    </row>
    <row r="12" spans="1:12" ht="28.5" customHeight="1" thickBot="1">
      <c r="A12" s="2">
        <v>8</v>
      </c>
      <c r="B12" s="7" t="s">
        <v>7</v>
      </c>
      <c r="C12" s="33" t="s">
        <v>58</v>
      </c>
      <c r="D12" s="97" t="s">
        <v>58</v>
      </c>
      <c r="E12" s="34" t="s">
        <v>58</v>
      </c>
      <c r="F12" s="34" t="s">
        <v>58</v>
      </c>
      <c r="G12" s="9">
        <v>1</v>
      </c>
      <c r="H12" s="34" t="s">
        <v>58</v>
      </c>
      <c r="I12" s="3">
        <v>3</v>
      </c>
      <c r="J12" s="3">
        <v>3</v>
      </c>
      <c r="K12" s="42">
        <f>COUNTIF(C12:J12,"3")+COUNTIF(C12:J12,"1")</f>
        <v>3</v>
      </c>
      <c r="L12" s="16">
        <f t="shared" si="1"/>
        <v>7</v>
      </c>
    </row>
    <row r="13" spans="1:12" ht="28.5" customHeight="1" thickBot="1">
      <c r="A13" s="2">
        <v>9</v>
      </c>
      <c r="B13" s="7" t="s">
        <v>8</v>
      </c>
      <c r="C13" s="33" t="s">
        <v>58</v>
      </c>
      <c r="D13" s="97" t="s">
        <v>58</v>
      </c>
      <c r="E13" s="34" t="s">
        <v>58</v>
      </c>
      <c r="F13" s="34" t="s">
        <v>58</v>
      </c>
      <c r="G13" s="33" t="s">
        <v>58</v>
      </c>
      <c r="H13" s="34" t="s">
        <v>58</v>
      </c>
      <c r="I13" s="34" t="s">
        <v>58</v>
      </c>
      <c r="J13" s="34" t="s">
        <v>58</v>
      </c>
      <c r="K13" s="42">
        <f t="shared" si="0"/>
        <v>0</v>
      </c>
      <c r="L13" s="16">
        <f t="shared" si="1"/>
        <v>0</v>
      </c>
    </row>
    <row r="14" spans="1:12" ht="28.5" customHeight="1" thickBot="1">
      <c r="A14" s="2">
        <v>10</v>
      </c>
      <c r="B14" s="7" t="s">
        <v>9</v>
      </c>
      <c r="C14" s="33" t="s">
        <v>58</v>
      </c>
      <c r="D14" s="97" t="s">
        <v>58</v>
      </c>
      <c r="E14" s="34" t="s">
        <v>58</v>
      </c>
      <c r="F14" s="27">
        <v>3</v>
      </c>
      <c r="G14" s="33" t="s">
        <v>58</v>
      </c>
      <c r="H14" s="34" t="s">
        <v>58</v>
      </c>
      <c r="I14" s="34" t="s">
        <v>58</v>
      </c>
      <c r="J14" s="3">
        <v>3</v>
      </c>
      <c r="K14" s="42">
        <f t="shared" si="0"/>
        <v>2</v>
      </c>
      <c r="L14" s="16">
        <f t="shared" si="1"/>
        <v>6</v>
      </c>
    </row>
    <row r="15" spans="1:12" ht="28.5" customHeight="1" thickBot="1">
      <c r="A15" s="2">
        <v>11</v>
      </c>
      <c r="B15" s="7" t="s">
        <v>10</v>
      </c>
      <c r="C15" s="33" t="s">
        <v>58</v>
      </c>
      <c r="D15" s="97" t="s">
        <v>58</v>
      </c>
      <c r="E15" s="34" t="s">
        <v>58</v>
      </c>
      <c r="F15" s="34" t="s">
        <v>58</v>
      </c>
      <c r="G15" s="33" t="s">
        <v>58</v>
      </c>
      <c r="H15" s="34" t="s">
        <v>58</v>
      </c>
      <c r="I15" s="34" t="s">
        <v>58</v>
      </c>
      <c r="J15" s="34" t="s">
        <v>58</v>
      </c>
      <c r="K15" s="42">
        <f t="shared" si="0"/>
        <v>0</v>
      </c>
      <c r="L15" s="16">
        <f t="shared" si="1"/>
        <v>0</v>
      </c>
    </row>
    <row r="16" spans="1:12" ht="28.5" customHeight="1" thickBot="1">
      <c r="A16" s="2">
        <v>12</v>
      </c>
      <c r="B16" s="7" t="s">
        <v>11</v>
      </c>
      <c r="C16" s="33" t="s">
        <v>58</v>
      </c>
      <c r="D16" s="97" t="s">
        <v>58</v>
      </c>
      <c r="E16" s="34" t="s">
        <v>58</v>
      </c>
      <c r="F16" s="34" t="s">
        <v>58</v>
      </c>
      <c r="G16" s="33" t="s">
        <v>58</v>
      </c>
      <c r="H16" s="34" t="s">
        <v>58</v>
      </c>
      <c r="I16" s="34" t="s">
        <v>58</v>
      </c>
      <c r="J16" s="34" t="s">
        <v>58</v>
      </c>
      <c r="K16" s="42">
        <f t="shared" si="0"/>
        <v>0</v>
      </c>
      <c r="L16" s="16">
        <f t="shared" si="1"/>
        <v>0</v>
      </c>
    </row>
    <row r="17" spans="1:12" ht="28.5" customHeight="1" thickBot="1">
      <c r="A17" s="2">
        <v>13</v>
      </c>
      <c r="B17" s="7" t="s">
        <v>12</v>
      </c>
      <c r="C17" s="33" t="s">
        <v>58</v>
      </c>
      <c r="D17" s="97" t="s">
        <v>58</v>
      </c>
      <c r="E17" s="34" t="s">
        <v>58</v>
      </c>
      <c r="F17" s="34" t="s">
        <v>58</v>
      </c>
      <c r="G17" s="33" t="s">
        <v>58</v>
      </c>
      <c r="H17" s="3">
        <v>3</v>
      </c>
      <c r="I17" s="34" t="s">
        <v>58</v>
      </c>
      <c r="J17" s="34" t="s">
        <v>58</v>
      </c>
      <c r="K17" s="42">
        <f t="shared" si="0"/>
        <v>1</v>
      </c>
      <c r="L17" s="16">
        <f t="shared" si="1"/>
        <v>3</v>
      </c>
    </row>
    <row r="18" spans="1:12" ht="28.5" customHeight="1" thickBot="1">
      <c r="A18" s="2">
        <v>14</v>
      </c>
      <c r="B18" s="7" t="s">
        <v>13</v>
      </c>
      <c r="C18" s="33" t="s">
        <v>58</v>
      </c>
      <c r="D18" s="97" t="s">
        <v>58</v>
      </c>
      <c r="E18" s="34" t="s">
        <v>58</v>
      </c>
      <c r="F18" s="34" t="s">
        <v>58</v>
      </c>
      <c r="G18" s="33" t="s">
        <v>58</v>
      </c>
      <c r="H18" s="3">
        <v>3</v>
      </c>
      <c r="I18" s="34" t="s">
        <v>58</v>
      </c>
      <c r="J18" s="3">
        <v>3</v>
      </c>
      <c r="K18" s="42">
        <f t="shared" si="0"/>
        <v>2</v>
      </c>
      <c r="L18" s="16">
        <f t="shared" si="1"/>
        <v>6</v>
      </c>
    </row>
    <row r="19" spans="1:12" ht="28.5" customHeight="1" thickBot="1">
      <c r="A19" s="2">
        <v>15</v>
      </c>
      <c r="B19" s="7" t="s">
        <v>14</v>
      </c>
      <c r="C19" s="9">
        <v>3</v>
      </c>
      <c r="D19" s="6">
        <v>3</v>
      </c>
      <c r="E19" s="3">
        <v>3</v>
      </c>
      <c r="F19" s="34" t="s">
        <v>58</v>
      </c>
      <c r="G19" s="9">
        <v>3</v>
      </c>
      <c r="H19" s="3">
        <v>3</v>
      </c>
      <c r="I19" s="3">
        <v>3</v>
      </c>
      <c r="J19" s="3">
        <v>3</v>
      </c>
      <c r="K19" s="42">
        <f t="shared" si="0"/>
        <v>7</v>
      </c>
      <c r="L19" s="16">
        <f t="shared" si="1"/>
        <v>21</v>
      </c>
    </row>
    <row r="20" spans="1:12" ht="28.5" customHeight="1" thickBot="1">
      <c r="A20" s="2">
        <v>16</v>
      </c>
      <c r="B20" s="7" t="s">
        <v>15</v>
      </c>
      <c r="C20" s="33" t="s">
        <v>58</v>
      </c>
      <c r="D20" s="97" t="s">
        <v>58</v>
      </c>
      <c r="E20" s="34" t="s">
        <v>58</v>
      </c>
      <c r="F20" s="34" t="s">
        <v>58</v>
      </c>
      <c r="G20" s="33" t="s">
        <v>58</v>
      </c>
      <c r="H20" s="34" t="s">
        <v>58</v>
      </c>
      <c r="I20" s="34" t="s">
        <v>58</v>
      </c>
      <c r="J20" s="34" t="s">
        <v>58</v>
      </c>
      <c r="K20" s="42">
        <f t="shared" si="0"/>
        <v>0</v>
      </c>
      <c r="L20" s="16">
        <f t="shared" si="1"/>
        <v>0</v>
      </c>
    </row>
    <row r="21" spans="1:12" ht="28.5" customHeight="1" thickBot="1">
      <c r="A21" s="2">
        <v>17</v>
      </c>
      <c r="B21" s="7" t="s">
        <v>16</v>
      </c>
      <c r="C21" s="9">
        <v>3</v>
      </c>
      <c r="D21" s="6">
        <v>3</v>
      </c>
      <c r="E21" s="3">
        <v>3</v>
      </c>
      <c r="F21" s="27">
        <v>3</v>
      </c>
      <c r="G21" s="9">
        <v>3</v>
      </c>
      <c r="H21" s="3">
        <v>3</v>
      </c>
      <c r="I21" s="3">
        <v>3</v>
      </c>
      <c r="J21" s="3">
        <v>3</v>
      </c>
      <c r="K21" s="42">
        <f t="shared" si="0"/>
        <v>8</v>
      </c>
      <c r="L21" s="16">
        <f t="shared" si="1"/>
        <v>24</v>
      </c>
    </row>
    <row r="22" spans="1:12" ht="28.5" customHeight="1" thickBot="1">
      <c r="A22" s="2">
        <v>18</v>
      </c>
      <c r="B22" s="7" t="s">
        <v>17</v>
      </c>
      <c r="C22" s="33" t="s">
        <v>58</v>
      </c>
      <c r="D22" s="6">
        <v>3</v>
      </c>
      <c r="E22" s="34" t="s">
        <v>58</v>
      </c>
      <c r="F22" s="34" t="s">
        <v>58</v>
      </c>
      <c r="G22" s="33" t="s">
        <v>58</v>
      </c>
      <c r="H22" s="34" t="s">
        <v>58</v>
      </c>
      <c r="I22" s="34" t="s">
        <v>58</v>
      </c>
      <c r="J22" s="3">
        <v>3</v>
      </c>
      <c r="K22" s="42">
        <f t="shared" si="0"/>
        <v>2</v>
      </c>
      <c r="L22" s="16">
        <f t="shared" si="1"/>
        <v>6</v>
      </c>
    </row>
    <row r="23" spans="1:12" ht="28.5" customHeight="1" thickBot="1">
      <c r="A23" s="2">
        <v>19</v>
      </c>
      <c r="B23" s="7" t="s">
        <v>18</v>
      </c>
      <c r="C23" s="33" t="s">
        <v>58</v>
      </c>
      <c r="D23" s="97" t="s">
        <v>58</v>
      </c>
      <c r="E23" s="3">
        <v>3</v>
      </c>
      <c r="F23" s="34" t="s">
        <v>58</v>
      </c>
      <c r="G23" s="33" t="s">
        <v>58</v>
      </c>
      <c r="H23" s="34" t="s">
        <v>58</v>
      </c>
      <c r="I23" s="34" t="s">
        <v>58</v>
      </c>
      <c r="J23" s="3">
        <v>3</v>
      </c>
      <c r="K23" s="42">
        <f t="shared" si="0"/>
        <v>2</v>
      </c>
      <c r="L23" s="16">
        <f t="shared" si="1"/>
        <v>6</v>
      </c>
    </row>
    <row r="24" spans="1:12" ht="28.5" customHeight="1" thickBot="1">
      <c r="A24" s="2">
        <v>20</v>
      </c>
      <c r="B24" s="7" t="s">
        <v>19</v>
      </c>
      <c r="C24" s="33" t="s">
        <v>58</v>
      </c>
      <c r="D24" s="85" t="s">
        <v>58</v>
      </c>
      <c r="E24" s="34" t="s">
        <v>58</v>
      </c>
      <c r="F24" s="34" t="s">
        <v>58</v>
      </c>
      <c r="G24" s="33" t="s">
        <v>58</v>
      </c>
      <c r="H24" s="34" t="s">
        <v>58</v>
      </c>
      <c r="I24" s="34" t="s">
        <v>58</v>
      </c>
      <c r="J24" s="34" t="s">
        <v>58</v>
      </c>
      <c r="K24" s="42">
        <f t="shared" si="0"/>
        <v>0</v>
      </c>
      <c r="L24" s="16">
        <f t="shared" si="1"/>
        <v>0</v>
      </c>
    </row>
    <row r="25" spans="1:12" ht="28.5" customHeight="1" thickBot="1">
      <c r="A25" s="2">
        <v>21</v>
      </c>
      <c r="B25" s="7" t="s">
        <v>20</v>
      </c>
      <c r="C25" s="33" t="s">
        <v>58</v>
      </c>
      <c r="D25" s="85" t="s">
        <v>58</v>
      </c>
      <c r="E25" s="34" t="s">
        <v>58</v>
      </c>
      <c r="F25" s="34" t="s">
        <v>58</v>
      </c>
      <c r="G25" s="33" t="s">
        <v>58</v>
      </c>
      <c r="H25" s="34" t="s">
        <v>58</v>
      </c>
      <c r="I25" s="34" t="s">
        <v>58</v>
      </c>
      <c r="J25" s="34" t="s">
        <v>58</v>
      </c>
      <c r="K25" s="42">
        <f t="shared" si="0"/>
        <v>0</v>
      </c>
      <c r="L25" s="16">
        <f t="shared" si="1"/>
        <v>0</v>
      </c>
    </row>
    <row r="26" spans="1:12" ht="28.5" customHeight="1" thickBot="1">
      <c r="A26" s="2">
        <v>22</v>
      </c>
      <c r="B26" s="7" t="s">
        <v>21</v>
      </c>
      <c r="C26" s="33" t="s">
        <v>58</v>
      </c>
      <c r="D26" s="85" t="s">
        <v>58</v>
      </c>
      <c r="E26" s="34" t="s">
        <v>58</v>
      </c>
      <c r="F26" s="34" t="s">
        <v>58</v>
      </c>
      <c r="G26" s="33" t="s">
        <v>58</v>
      </c>
      <c r="H26" s="34" t="s">
        <v>58</v>
      </c>
      <c r="I26" s="34" t="s">
        <v>58</v>
      </c>
      <c r="J26" s="34" t="s">
        <v>58</v>
      </c>
      <c r="K26" s="42">
        <f t="shared" si="0"/>
        <v>0</v>
      </c>
      <c r="L26" s="16">
        <f t="shared" si="1"/>
        <v>0</v>
      </c>
    </row>
    <row r="27" spans="1:12" ht="28.5" customHeight="1" thickBot="1">
      <c r="A27" s="2">
        <v>23</v>
      </c>
      <c r="B27" s="7" t="s">
        <v>22</v>
      </c>
      <c r="C27" s="33" t="s">
        <v>58</v>
      </c>
      <c r="D27" s="85" t="s">
        <v>58</v>
      </c>
      <c r="E27" s="34" t="s">
        <v>58</v>
      </c>
      <c r="F27" s="34" t="s">
        <v>58</v>
      </c>
      <c r="G27" s="33" t="s">
        <v>58</v>
      </c>
      <c r="H27" s="34" t="s">
        <v>58</v>
      </c>
      <c r="I27" s="34" t="s">
        <v>58</v>
      </c>
      <c r="J27" s="34" t="s">
        <v>58</v>
      </c>
      <c r="K27" s="42">
        <f t="shared" si="0"/>
        <v>0</v>
      </c>
      <c r="L27" s="16">
        <f t="shared" si="1"/>
        <v>0</v>
      </c>
    </row>
    <row r="28" spans="1:12" ht="28.5" customHeight="1" thickBot="1">
      <c r="A28" s="2">
        <v>24</v>
      </c>
      <c r="B28" s="7" t="s">
        <v>23</v>
      </c>
      <c r="C28" s="33" t="s">
        <v>58</v>
      </c>
      <c r="D28" s="85" t="s">
        <v>58</v>
      </c>
      <c r="E28" s="34" t="s">
        <v>58</v>
      </c>
      <c r="F28" s="34" t="s">
        <v>58</v>
      </c>
      <c r="G28" s="33" t="s">
        <v>58</v>
      </c>
      <c r="H28" s="34" t="s">
        <v>58</v>
      </c>
      <c r="I28" s="34" t="s">
        <v>58</v>
      </c>
      <c r="J28" s="34" t="s">
        <v>58</v>
      </c>
      <c r="K28" s="42">
        <f t="shared" si="0"/>
        <v>0</v>
      </c>
      <c r="L28" s="16">
        <f t="shared" si="1"/>
        <v>0</v>
      </c>
    </row>
    <row r="29" spans="1:12" ht="28.5" customHeight="1" thickBot="1">
      <c r="A29" s="2">
        <v>25</v>
      </c>
      <c r="B29" s="7" t="s">
        <v>24</v>
      </c>
      <c r="C29" s="84">
        <v>3</v>
      </c>
      <c r="D29" s="6">
        <v>3</v>
      </c>
      <c r="E29" s="34" t="s">
        <v>58</v>
      </c>
      <c r="F29" s="34" t="s">
        <v>58</v>
      </c>
      <c r="G29" s="33" t="s">
        <v>58</v>
      </c>
      <c r="H29" s="34" t="s">
        <v>58</v>
      </c>
      <c r="I29" s="34" t="s">
        <v>58</v>
      </c>
      <c r="J29" s="3">
        <v>3</v>
      </c>
      <c r="K29" s="42">
        <f t="shared" si="0"/>
        <v>3</v>
      </c>
      <c r="L29" s="16">
        <f t="shared" si="1"/>
        <v>9</v>
      </c>
    </row>
    <row r="30" spans="1:12" ht="28.5" customHeight="1" thickBot="1">
      <c r="A30" s="2">
        <v>26</v>
      </c>
      <c r="B30" s="7" t="s">
        <v>25</v>
      </c>
      <c r="C30" s="85" t="s">
        <v>58</v>
      </c>
      <c r="D30" s="97" t="s">
        <v>58</v>
      </c>
      <c r="E30" s="34" t="s">
        <v>58</v>
      </c>
      <c r="F30" s="34" t="s">
        <v>58</v>
      </c>
      <c r="G30" s="33" t="s">
        <v>58</v>
      </c>
      <c r="H30" s="34" t="s">
        <v>58</v>
      </c>
      <c r="I30" s="34" t="s">
        <v>58</v>
      </c>
      <c r="J30" s="34" t="s">
        <v>58</v>
      </c>
      <c r="K30" s="42">
        <f t="shared" si="0"/>
        <v>0</v>
      </c>
      <c r="L30" s="16">
        <f t="shared" si="1"/>
        <v>0</v>
      </c>
    </row>
    <row r="31" spans="1:12" ht="28.5" customHeight="1" thickBot="1">
      <c r="A31" s="2">
        <v>27</v>
      </c>
      <c r="B31" s="7" t="s">
        <v>26</v>
      </c>
      <c r="C31" s="57">
        <v>3</v>
      </c>
      <c r="D31" s="6">
        <v>3</v>
      </c>
      <c r="E31" s="3">
        <v>3</v>
      </c>
      <c r="F31" s="27">
        <v>3</v>
      </c>
      <c r="G31" s="9">
        <v>3</v>
      </c>
      <c r="H31" s="3">
        <v>3</v>
      </c>
      <c r="I31" s="3">
        <v>3</v>
      </c>
      <c r="J31" s="34" t="s">
        <v>58</v>
      </c>
      <c r="K31" s="42">
        <f t="shared" si="0"/>
        <v>7</v>
      </c>
      <c r="L31" s="16">
        <f t="shared" si="1"/>
        <v>21</v>
      </c>
    </row>
    <row r="32" spans="1:12" ht="28.5" customHeight="1" thickBot="1">
      <c r="A32" s="2">
        <v>28</v>
      </c>
      <c r="B32" s="7" t="s">
        <v>27</v>
      </c>
      <c r="C32" s="33" t="s">
        <v>58</v>
      </c>
      <c r="D32" s="85" t="s">
        <v>58</v>
      </c>
      <c r="E32" s="34" t="s">
        <v>58</v>
      </c>
      <c r="F32" s="27">
        <v>3</v>
      </c>
      <c r="G32" s="9">
        <v>3</v>
      </c>
      <c r="H32" s="34" t="s">
        <v>58</v>
      </c>
      <c r="I32" s="34" t="s">
        <v>58</v>
      </c>
      <c r="J32" s="34" t="s">
        <v>58</v>
      </c>
      <c r="K32" s="42">
        <f t="shared" si="0"/>
        <v>2</v>
      </c>
      <c r="L32" s="16">
        <f t="shared" si="1"/>
        <v>6</v>
      </c>
    </row>
    <row r="33" spans="1:12" ht="28.5" customHeight="1" thickBot="1">
      <c r="A33" s="2">
        <v>29</v>
      </c>
      <c r="B33" s="7" t="s">
        <v>28</v>
      </c>
      <c r="C33" s="33" t="s">
        <v>58</v>
      </c>
      <c r="D33" s="85" t="s">
        <v>58</v>
      </c>
      <c r="E33" s="34" t="s">
        <v>58</v>
      </c>
      <c r="F33" s="34" t="s">
        <v>58</v>
      </c>
      <c r="G33" s="33" t="s">
        <v>58</v>
      </c>
      <c r="H33" s="34" t="s">
        <v>58</v>
      </c>
      <c r="I33" s="34" t="s">
        <v>58</v>
      </c>
      <c r="J33" s="3">
        <v>3</v>
      </c>
      <c r="K33" s="42">
        <f t="shared" si="0"/>
        <v>1</v>
      </c>
      <c r="L33" s="16">
        <f t="shared" si="1"/>
        <v>3</v>
      </c>
    </row>
    <row r="34" spans="1:12" ht="28.5" customHeight="1" thickBot="1">
      <c r="A34" s="2">
        <v>30</v>
      </c>
      <c r="B34" s="7" t="s">
        <v>29</v>
      </c>
      <c r="C34" s="33" t="s">
        <v>58</v>
      </c>
      <c r="D34" s="85" t="s">
        <v>58</v>
      </c>
      <c r="E34" s="34" t="s">
        <v>58</v>
      </c>
      <c r="F34" s="34" t="s">
        <v>58</v>
      </c>
      <c r="G34" s="33" t="s">
        <v>58</v>
      </c>
      <c r="H34" s="34" t="s">
        <v>58</v>
      </c>
      <c r="I34" s="34" t="s">
        <v>58</v>
      </c>
      <c r="J34" s="34" t="s">
        <v>58</v>
      </c>
      <c r="K34" s="42">
        <f t="shared" si="0"/>
        <v>0</v>
      </c>
      <c r="L34" s="16">
        <f t="shared" si="1"/>
        <v>0</v>
      </c>
    </row>
    <row r="35" spans="1:12" ht="28.5" customHeight="1" thickBot="1">
      <c r="A35" s="2">
        <v>31</v>
      </c>
      <c r="B35" s="7" t="s">
        <v>30</v>
      </c>
      <c r="C35" s="84">
        <v>3</v>
      </c>
      <c r="D35" s="6">
        <v>3</v>
      </c>
      <c r="E35" s="3">
        <v>3</v>
      </c>
      <c r="F35" s="27">
        <v>3</v>
      </c>
      <c r="G35" s="9">
        <v>3</v>
      </c>
      <c r="H35" s="3">
        <v>3</v>
      </c>
      <c r="I35" s="3">
        <v>3</v>
      </c>
      <c r="J35" s="3">
        <v>3</v>
      </c>
      <c r="K35" s="42">
        <f t="shared" si="0"/>
        <v>8</v>
      </c>
      <c r="L35" s="16">
        <f t="shared" si="1"/>
        <v>24</v>
      </c>
    </row>
    <row r="36" spans="1:12" ht="28.5" customHeight="1" thickBot="1">
      <c r="A36" s="2">
        <v>32</v>
      </c>
      <c r="B36" s="7" t="s">
        <v>31</v>
      </c>
      <c r="C36" s="57">
        <v>3</v>
      </c>
      <c r="D36" s="6">
        <v>3</v>
      </c>
      <c r="E36" s="34" t="s">
        <v>58</v>
      </c>
      <c r="F36" s="34" t="s">
        <v>58</v>
      </c>
      <c r="G36" s="33" t="s">
        <v>58</v>
      </c>
      <c r="H36" s="34" t="s">
        <v>58</v>
      </c>
      <c r="I36" s="34" t="s">
        <v>58</v>
      </c>
      <c r="J36" s="34" t="s">
        <v>58</v>
      </c>
      <c r="K36" s="42">
        <f t="shared" si="0"/>
        <v>2</v>
      </c>
      <c r="L36" s="16">
        <f t="shared" si="1"/>
        <v>6</v>
      </c>
    </row>
    <row r="37" spans="1:12" ht="28.5" customHeight="1" thickBot="1">
      <c r="A37" s="2">
        <v>33</v>
      </c>
      <c r="B37" s="7" t="s">
        <v>32</v>
      </c>
      <c r="C37" s="57">
        <v>3</v>
      </c>
      <c r="D37" s="6">
        <v>3</v>
      </c>
      <c r="E37" s="34" t="s">
        <v>58</v>
      </c>
      <c r="F37" s="34" t="s">
        <v>58</v>
      </c>
      <c r="G37" s="33" t="s">
        <v>58</v>
      </c>
      <c r="H37" s="34" t="s">
        <v>58</v>
      </c>
      <c r="I37" s="34" t="s">
        <v>58</v>
      </c>
      <c r="J37" s="3">
        <v>3</v>
      </c>
      <c r="K37" s="42">
        <f t="shared" si="0"/>
        <v>3</v>
      </c>
      <c r="L37" s="16">
        <f t="shared" si="1"/>
        <v>9</v>
      </c>
    </row>
    <row r="38" spans="1:12" ht="28.5" customHeight="1" thickBot="1">
      <c r="A38" s="2">
        <v>34</v>
      </c>
      <c r="B38" s="7" t="s">
        <v>33</v>
      </c>
      <c r="C38" s="33" t="s">
        <v>58</v>
      </c>
      <c r="D38" s="85" t="s">
        <v>58</v>
      </c>
      <c r="E38" s="34" t="s">
        <v>58</v>
      </c>
      <c r="F38" s="34" t="s">
        <v>58</v>
      </c>
      <c r="G38" s="33" t="s">
        <v>58</v>
      </c>
      <c r="H38" s="34" t="s">
        <v>58</v>
      </c>
      <c r="I38" s="34" t="s">
        <v>58</v>
      </c>
      <c r="J38" s="34" t="s">
        <v>58</v>
      </c>
      <c r="K38" s="42">
        <f t="shared" si="0"/>
        <v>0</v>
      </c>
      <c r="L38" s="16">
        <f t="shared" si="1"/>
        <v>0</v>
      </c>
    </row>
    <row r="39" spans="1:12" ht="28.5" customHeight="1" thickBot="1">
      <c r="A39" s="2">
        <v>35</v>
      </c>
      <c r="B39" s="7" t="s">
        <v>34</v>
      </c>
      <c r="C39" s="9">
        <v>3</v>
      </c>
      <c r="D39" s="85" t="s">
        <v>58</v>
      </c>
      <c r="E39" s="3">
        <v>3</v>
      </c>
      <c r="F39" s="34" t="s">
        <v>58</v>
      </c>
      <c r="G39" s="33" t="s">
        <v>58</v>
      </c>
      <c r="H39" s="34" t="s">
        <v>58</v>
      </c>
      <c r="I39" s="34" t="s">
        <v>58</v>
      </c>
      <c r="J39" s="3">
        <v>3</v>
      </c>
      <c r="K39" s="42">
        <f t="shared" si="0"/>
        <v>3</v>
      </c>
      <c r="L39" s="16">
        <f t="shared" si="1"/>
        <v>9</v>
      </c>
    </row>
    <row r="40" spans="1:12" ht="28.5" customHeight="1" thickBot="1">
      <c r="A40" s="2">
        <v>36</v>
      </c>
      <c r="B40" s="7" t="s">
        <v>35</v>
      </c>
      <c r="C40" s="84">
        <v>3</v>
      </c>
      <c r="D40" s="6">
        <v>3</v>
      </c>
      <c r="E40" s="3">
        <v>3</v>
      </c>
      <c r="F40" s="34" t="s">
        <v>58</v>
      </c>
      <c r="G40" s="33" t="s">
        <v>58</v>
      </c>
      <c r="H40" s="34" t="s">
        <v>58</v>
      </c>
      <c r="I40" s="34" t="s">
        <v>58</v>
      </c>
      <c r="J40" s="3">
        <v>3</v>
      </c>
      <c r="K40" s="42">
        <f t="shared" si="0"/>
        <v>4</v>
      </c>
      <c r="L40" s="16">
        <f t="shared" si="1"/>
        <v>12</v>
      </c>
    </row>
    <row r="41" spans="1:12" ht="28.5" customHeight="1" thickBot="1">
      <c r="A41" s="2">
        <v>37</v>
      </c>
      <c r="B41" s="7" t="s">
        <v>36</v>
      </c>
      <c r="C41" s="57">
        <v>3</v>
      </c>
      <c r="D41" s="6">
        <v>3</v>
      </c>
      <c r="E41" s="3">
        <v>3</v>
      </c>
      <c r="F41" s="27">
        <v>3</v>
      </c>
      <c r="G41" s="9">
        <v>3</v>
      </c>
      <c r="H41" s="3">
        <v>3</v>
      </c>
      <c r="I41" s="3">
        <v>3</v>
      </c>
      <c r="J41" s="3">
        <v>3</v>
      </c>
      <c r="K41" s="42">
        <f t="shared" si="0"/>
        <v>8</v>
      </c>
      <c r="L41" s="16">
        <f t="shared" si="1"/>
        <v>24</v>
      </c>
    </row>
    <row r="42" spans="1:12" ht="28.5" customHeight="1" thickBot="1">
      <c r="A42" s="2">
        <v>38</v>
      </c>
      <c r="B42" s="7" t="s">
        <v>37</v>
      </c>
      <c r="C42" s="57">
        <v>3</v>
      </c>
      <c r="D42" s="6">
        <v>3</v>
      </c>
      <c r="E42" s="3">
        <v>3</v>
      </c>
      <c r="F42" s="27">
        <v>3</v>
      </c>
      <c r="G42" s="9">
        <v>3</v>
      </c>
      <c r="H42" s="3">
        <v>3</v>
      </c>
      <c r="I42" s="3">
        <v>3</v>
      </c>
      <c r="J42" s="3">
        <v>3</v>
      </c>
      <c r="K42" s="42">
        <f t="shared" si="0"/>
        <v>8</v>
      </c>
      <c r="L42" s="16">
        <f t="shared" si="1"/>
        <v>24</v>
      </c>
    </row>
    <row r="43" spans="1:12" ht="28.5" customHeight="1" thickBot="1">
      <c r="A43" s="2">
        <v>39</v>
      </c>
      <c r="B43" s="7" t="s">
        <v>38</v>
      </c>
      <c r="C43" s="57">
        <v>3</v>
      </c>
      <c r="D43" s="6">
        <v>3</v>
      </c>
      <c r="E43" s="3">
        <v>3</v>
      </c>
      <c r="F43" s="34" t="s">
        <v>58</v>
      </c>
      <c r="G43" s="33" t="s">
        <v>58</v>
      </c>
      <c r="H43" s="34" t="s">
        <v>58</v>
      </c>
      <c r="I43" s="34" t="s">
        <v>58</v>
      </c>
      <c r="J43" s="34" t="s">
        <v>58</v>
      </c>
      <c r="K43" s="42">
        <f t="shared" si="0"/>
        <v>3</v>
      </c>
      <c r="L43" s="16">
        <f t="shared" si="1"/>
        <v>9</v>
      </c>
    </row>
    <row r="44" spans="1:12" ht="28.5" customHeight="1" thickBot="1">
      <c r="A44" s="2">
        <v>40</v>
      </c>
      <c r="B44" s="7" t="s">
        <v>39</v>
      </c>
      <c r="C44" s="33" t="s">
        <v>58</v>
      </c>
      <c r="D44" s="85" t="s">
        <v>58</v>
      </c>
      <c r="E44" s="34" t="s">
        <v>58</v>
      </c>
      <c r="F44" s="34" t="s">
        <v>58</v>
      </c>
      <c r="G44" s="9">
        <v>3</v>
      </c>
      <c r="H44" s="34" t="s">
        <v>58</v>
      </c>
      <c r="I44" s="34" t="s">
        <v>58</v>
      </c>
      <c r="J44" s="3">
        <v>3</v>
      </c>
      <c r="K44" s="42">
        <f t="shared" si="0"/>
        <v>2</v>
      </c>
      <c r="L44" s="16">
        <f t="shared" si="1"/>
        <v>6</v>
      </c>
    </row>
    <row r="45" spans="1:12" ht="28.5" customHeight="1" thickBot="1">
      <c r="A45" s="2">
        <v>41</v>
      </c>
      <c r="B45" s="7" t="s">
        <v>40</v>
      </c>
      <c r="C45" s="33" t="s">
        <v>58</v>
      </c>
      <c r="D45" s="85" t="s">
        <v>58</v>
      </c>
      <c r="E45" s="34" t="s">
        <v>58</v>
      </c>
      <c r="F45" s="34" t="s">
        <v>58</v>
      </c>
      <c r="G45" s="33" t="s">
        <v>58</v>
      </c>
      <c r="H45" s="34" t="s">
        <v>58</v>
      </c>
      <c r="I45" s="34" t="s">
        <v>58</v>
      </c>
      <c r="J45" s="3">
        <v>3</v>
      </c>
      <c r="K45" s="42">
        <f t="shared" si="0"/>
        <v>1</v>
      </c>
      <c r="L45" s="16">
        <f t="shared" si="1"/>
        <v>3</v>
      </c>
    </row>
    <row r="46" spans="1:12" ht="28.5" customHeight="1" thickBot="1">
      <c r="A46" s="2">
        <v>42</v>
      </c>
      <c r="B46" s="7" t="s">
        <v>41</v>
      </c>
      <c r="C46" s="84">
        <v>3</v>
      </c>
      <c r="D46" s="6">
        <v>3</v>
      </c>
      <c r="E46" s="3">
        <v>3</v>
      </c>
      <c r="F46" s="34" t="s">
        <v>58</v>
      </c>
      <c r="G46" s="33" t="s">
        <v>58</v>
      </c>
      <c r="H46" s="34" t="s">
        <v>58</v>
      </c>
      <c r="I46" s="34" t="s">
        <v>58</v>
      </c>
      <c r="J46" s="3">
        <v>3</v>
      </c>
      <c r="K46" s="42">
        <f t="shared" si="0"/>
        <v>4</v>
      </c>
      <c r="L46" s="16">
        <f t="shared" si="1"/>
        <v>12</v>
      </c>
    </row>
    <row r="47" spans="1:12" ht="28.5" customHeight="1" thickBot="1">
      <c r="A47" s="2">
        <v>43</v>
      </c>
      <c r="B47" s="7" t="s">
        <v>42</v>
      </c>
      <c r="C47" s="57">
        <v>3</v>
      </c>
      <c r="D47" s="6">
        <v>3</v>
      </c>
      <c r="E47" s="34" t="s">
        <v>58</v>
      </c>
      <c r="F47" s="27">
        <v>3</v>
      </c>
      <c r="G47" s="9">
        <v>3</v>
      </c>
      <c r="H47" s="3">
        <v>3</v>
      </c>
      <c r="I47" s="3">
        <v>3</v>
      </c>
      <c r="J47" s="3">
        <v>3</v>
      </c>
      <c r="K47" s="42">
        <f t="shared" si="0"/>
        <v>7</v>
      </c>
      <c r="L47" s="16">
        <f t="shared" si="1"/>
        <v>21</v>
      </c>
    </row>
    <row r="48" spans="1:12" ht="28.5" customHeight="1" thickBot="1">
      <c r="A48" s="2">
        <v>44</v>
      </c>
      <c r="B48" s="7" t="s">
        <v>43</v>
      </c>
      <c r="C48" s="33" t="s">
        <v>58</v>
      </c>
      <c r="D48" s="85" t="s">
        <v>58</v>
      </c>
      <c r="E48" s="34" t="s">
        <v>58</v>
      </c>
      <c r="F48" s="34" t="s">
        <v>58</v>
      </c>
      <c r="G48" s="33" t="s">
        <v>58</v>
      </c>
      <c r="H48" s="34" t="s">
        <v>58</v>
      </c>
      <c r="I48" s="34" t="s">
        <v>58</v>
      </c>
      <c r="J48" s="34" t="s">
        <v>58</v>
      </c>
      <c r="K48" s="42">
        <f t="shared" si="0"/>
        <v>0</v>
      </c>
      <c r="L48" s="16">
        <f t="shared" si="1"/>
        <v>0</v>
      </c>
    </row>
    <row r="49" spans="1:12" ht="28.5" customHeight="1" thickBot="1">
      <c r="A49" s="2">
        <v>45</v>
      </c>
      <c r="B49" s="7" t="s">
        <v>44</v>
      </c>
      <c r="C49" s="84">
        <v>3</v>
      </c>
      <c r="D49" s="6">
        <v>3</v>
      </c>
      <c r="E49" s="3">
        <v>3</v>
      </c>
      <c r="F49" s="34" t="s">
        <v>58</v>
      </c>
      <c r="G49" s="9">
        <v>3</v>
      </c>
      <c r="H49" s="3">
        <v>3</v>
      </c>
      <c r="I49" s="3">
        <v>3</v>
      </c>
      <c r="J49" s="3">
        <v>3</v>
      </c>
      <c r="K49" s="42">
        <f t="shared" si="0"/>
        <v>7</v>
      </c>
      <c r="L49" s="16">
        <f t="shared" si="1"/>
        <v>21</v>
      </c>
    </row>
    <row r="50" spans="1:12" ht="28.5" customHeight="1" thickBot="1">
      <c r="A50" s="2">
        <v>46</v>
      </c>
      <c r="B50" s="7" t="s">
        <v>45</v>
      </c>
      <c r="C50" s="85" t="s">
        <v>58</v>
      </c>
      <c r="D50" s="6">
        <v>3</v>
      </c>
      <c r="E50" s="3">
        <v>3</v>
      </c>
      <c r="F50" s="27">
        <v>3</v>
      </c>
      <c r="G50" s="33" t="s">
        <v>58</v>
      </c>
      <c r="H50" s="34" t="s">
        <v>58</v>
      </c>
      <c r="I50" s="3">
        <v>3</v>
      </c>
      <c r="J50" s="3">
        <v>3</v>
      </c>
      <c r="K50" s="42">
        <f t="shared" si="0"/>
        <v>5</v>
      </c>
      <c r="L50" s="16">
        <f t="shared" si="1"/>
        <v>15</v>
      </c>
    </row>
    <row r="51" spans="1:12" ht="28.5" customHeight="1" thickBot="1">
      <c r="A51" s="2">
        <v>47</v>
      </c>
      <c r="B51" s="7" t="s">
        <v>46</v>
      </c>
      <c r="C51" s="9">
        <v>3</v>
      </c>
      <c r="D51" s="85" t="s">
        <v>58</v>
      </c>
      <c r="E51" s="3">
        <v>3</v>
      </c>
      <c r="F51" s="34" t="s">
        <v>58</v>
      </c>
      <c r="G51" s="33" t="s">
        <v>58</v>
      </c>
      <c r="H51" s="34" t="s">
        <v>58</v>
      </c>
      <c r="I51" s="34" t="s">
        <v>58</v>
      </c>
      <c r="J51" s="3">
        <v>3</v>
      </c>
      <c r="K51" s="42">
        <f t="shared" si="0"/>
        <v>3</v>
      </c>
      <c r="L51" s="16">
        <f t="shared" si="1"/>
        <v>9</v>
      </c>
    </row>
    <row r="52" spans="1:12" ht="28.5" customHeight="1" thickBot="1">
      <c r="A52" s="2">
        <v>48</v>
      </c>
      <c r="B52" s="7" t="s">
        <v>47</v>
      </c>
      <c r="C52" s="33" t="s">
        <v>58</v>
      </c>
      <c r="D52" s="85" t="s">
        <v>58</v>
      </c>
      <c r="E52" s="34" t="s">
        <v>58</v>
      </c>
      <c r="F52" s="34" t="s">
        <v>58</v>
      </c>
      <c r="G52" s="33" t="s">
        <v>58</v>
      </c>
      <c r="H52" s="34" t="s">
        <v>58</v>
      </c>
      <c r="I52" s="34" t="s">
        <v>58</v>
      </c>
      <c r="J52" s="34" t="s">
        <v>58</v>
      </c>
      <c r="K52" s="42">
        <f t="shared" si="0"/>
        <v>0</v>
      </c>
      <c r="L52" s="16">
        <f t="shared" si="1"/>
        <v>0</v>
      </c>
    </row>
    <row r="53" spans="1:12" ht="28.5" customHeight="1" thickBot="1">
      <c r="A53" s="2">
        <v>49</v>
      </c>
      <c r="B53" s="8" t="s">
        <v>48</v>
      </c>
      <c r="C53" s="77" t="s">
        <v>58</v>
      </c>
      <c r="D53" s="86" t="s">
        <v>58</v>
      </c>
      <c r="E53" s="98" t="s">
        <v>58</v>
      </c>
      <c r="F53" s="34" t="s">
        <v>58</v>
      </c>
      <c r="G53" s="77" t="s">
        <v>58</v>
      </c>
      <c r="H53" s="98" t="s">
        <v>58</v>
      </c>
      <c r="I53" s="105" t="s">
        <v>58</v>
      </c>
      <c r="J53" s="11">
        <v>3</v>
      </c>
      <c r="K53" s="42">
        <f t="shared" si="0"/>
        <v>1</v>
      </c>
      <c r="L53" s="43">
        <f t="shared" si="1"/>
        <v>3</v>
      </c>
    </row>
    <row r="54" ht="30" customHeight="1" thickBot="1"/>
    <row r="55" spans="2:13" ht="30" customHeight="1" thickBot="1">
      <c r="B55" s="162" t="s">
        <v>63</v>
      </c>
      <c r="C55" s="163"/>
      <c r="D55" s="163"/>
      <c r="E55" s="163"/>
      <c r="F55" s="164"/>
      <c r="G55" s="163" t="s">
        <v>62</v>
      </c>
      <c r="H55" s="163"/>
      <c r="I55" s="163"/>
      <c r="J55" s="164"/>
      <c r="K55" s="162" t="s">
        <v>66</v>
      </c>
      <c r="L55" s="163"/>
      <c r="M55" s="164"/>
    </row>
    <row r="56" spans="2:9" ht="30" customHeight="1" thickBot="1">
      <c r="B56" s="159" t="s">
        <v>108</v>
      </c>
      <c r="C56" s="160"/>
      <c r="D56" s="160"/>
      <c r="E56" s="161"/>
      <c r="F56" s="90">
        <v>10</v>
      </c>
      <c r="G56" s="24"/>
      <c r="H56" s="88" t="s">
        <v>113</v>
      </c>
      <c r="I56" s="24"/>
    </row>
    <row r="57" spans="2:8" ht="30" customHeight="1" thickBot="1">
      <c r="B57" s="159" t="s">
        <v>109</v>
      </c>
      <c r="C57" s="160"/>
      <c r="D57" s="160"/>
      <c r="E57" s="161"/>
      <c r="F57" s="91">
        <v>8</v>
      </c>
      <c r="H57" s="89" t="s">
        <v>114</v>
      </c>
    </row>
    <row r="58" spans="2:8" ht="30" customHeight="1" thickBot="1">
      <c r="B58" s="159" t="s">
        <v>110</v>
      </c>
      <c r="C58" s="160"/>
      <c r="D58" s="160"/>
      <c r="E58" s="161"/>
      <c r="F58" s="91">
        <v>7</v>
      </c>
      <c r="H58" s="89" t="s">
        <v>114</v>
      </c>
    </row>
    <row r="59" spans="2:8" ht="30" customHeight="1" thickBot="1">
      <c r="B59" s="159" t="s">
        <v>111</v>
      </c>
      <c r="C59" s="160"/>
      <c r="D59" s="160"/>
      <c r="E59" s="161"/>
      <c r="F59" s="91">
        <v>5</v>
      </c>
      <c r="H59" s="89" t="s">
        <v>114</v>
      </c>
    </row>
    <row r="60" spans="2:8" ht="30" customHeight="1" thickBot="1">
      <c r="B60" s="159" t="s">
        <v>112</v>
      </c>
      <c r="C60" s="160"/>
      <c r="D60" s="160"/>
      <c r="E60" s="161"/>
      <c r="F60" s="92">
        <v>3</v>
      </c>
      <c r="G60" s="87"/>
      <c r="H60" s="58" t="s">
        <v>115</v>
      </c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B1:B198"/>
  <mergeCells count="16">
    <mergeCell ref="B57:E57"/>
    <mergeCell ref="B58:E58"/>
    <mergeCell ref="B59:E59"/>
    <mergeCell ref="B60:E60"/>
    <mergeCell ref="B55:F55"/>
    <mergeCell ref="G55:J55"/>
    <mergeCell ref="K55:M55"/>
    <mergeCell ref="B56:E56"/>
    <mergeCell ref="K2:K3"/>
    <mergeCell ref="A1:B1"/>
    <mergeCell ref="C2:D2"/>
    <mergeCell ref="E2:F2"/>
    <mergeCell ref="G1:L1"/>
    <mergeCell ref="C1:F1"/>
    <mergeCell ref="G2:J2"/>
    <mergeCell ref="L2:L3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24" customWidth="1"/>
    <col min="9" max="9" width="3.00390625" style="0" customWidth="1"/>
    <col min="10" max="10" width="10.7109375" style="24" customWidth="1"/>
    <col min="11" max="11" width="10.7109375" style="0" customWidth="1"/>
  </cols>
  <sheetData>
    <row r="1" spans="1:11" ht="60" customHeight="1" thickBot="1">
      <c r="A1" s="151" t="s">
        <v>51</v>
      </c>
      <c r="B1" s="152"/>
      <c r="C1" s="168" t="s">
        <v>148</v>
      </c>
      <c r="D1" s="169"/>
      <c r="E1" s="169"/>
      <c r="F1" s="169"/>
      <c r="G1" s="169"/>
      <c r="H1" s="169"/>
      <c r="I1" s="169"/>
      <c r="J1" s="169"/>
      <c r="K1" s="170"/>
    </row>
    <row r="2" spans="1:11" ht="42" customHeight="1" thickBot="1">
      <c r="A2" s="2"/>
      <c r="B2" s="173" t="s">
        <v>81</v>
      </c>
      <c r="C2" s="174"/>
      <c r="D2" s="174"/>
      <c r="E2" s="174"/>
      <c r="F2" s="174"/>
      <c r="G2" s="174"/>
      <c r="H2" s="174"/>
      <c r="I2" s="174"/>
      <c r="J2" s="177" t="s">
        <v>93</v>
      </c>
      <c r="K2" s="171" t="s">
        <v>80</v>
      </c>
    </row>
    <row r="3" spans="1:11" ht="20.25" customHeight="1" thickBot="1">
      <c r="A3" s="2"/>
      <c r="B3" s="175"/>
      <c r="C3" s="176"/>
      <c r="D3" s="176"/>
      <c r="E3" s="176"/>
      <c r="F3" s="176"/>
      <c r="G3" s="176"/>
      <c r="H3" s="176"/>
      <c r="I3" s="176"/>
      <c r="J3" s="178"/>
      <c r="K3" s="172"/>
    </row>
    <row r="4" spans="1:14" ht="35.25" customHeight="1" thickBot="1">
      <c r="A4" s="50"/>
      <c r="B4" s="51" t="s">
        <v>0</v>
      </c>
      <c r="C4" s="52" t="s">
        <v>87</v>
      </c>
      <c r="D4" s="52" t="s">
        <v>88</v>
      </c>
      <c r="E4" s="52" t="s">
        <v>89</v>
      </c>
      <c r="F4" s="52" t="s">
        <v>90</v>
      </c>
      <c r="G4" s="49" t="s">
        <v>91</v>
      </c>
      <c r="H4" s="52" t="s">
        <v>92</v>
      </c>
      <c r="I4" s="53" t="s">
        <v>78</v>
      </c>
      <c r="J4" s="178"/>
      <c r="K4" s="172"/>
      <c r="N4" s="59"/>
    </row>
    <row r="5" spans="1:11" ht="25.5" customHeight="1" thickBot="1">
      <c r="A5" s="2"/>
      <c r="B5" s="61" t="s">
        <v>59</v>
      </c>
      <c r="C5" s="45"/>
      <c r="D5" s="68">
        <f>SUM('El presenze Fidal CDS'!Z4)</f>
        <v>369</v>
      </c>
      <c r="E5" s="45"/>
      <c r="F5" s="68">
        <f>SUM('El presenze Fidal'!AD4)</f>
        <v>229</v>
      </c>
      <c r="G5" s="45"/>
      <c r="H5" s="68">
        <f>SUM('El presenze Golden Cup'!K4)</f>
        <v>129</v>
      </c>
      <c r="I5" s="55"/>
      <c r="J5" s="65">
        <f>SUM('El presenze Fidal CDS'!Z4,'El presenze Fidal'!AD4,'El presenze Golden Cup'!K4)</f>
        <v>727</v>
      </c>
      <c r="K5" s="60"/>
    </row>
    <row r="6" spans="1:13" ht="21" thickBot="1">
      <c r="A6" s="54">
        <v>1</v>
      </c>
      <c r="B6" s="44" t="s">
        <v>1</v>
      </c>
      <c r="C6" s="36">
        <f>SUM('El presenze Fidal CDS'!AA5)</f>
        <v>84</v>
      </c>
      <c r="D6" s="48">
        <f>SUM('El presenze Fidal CDS'!Z5)</f>
        <v>12</v>
      </c>
      <c r="E6" s="37">
        <f>SUM('El presenze Fidal'!AE5)</f>
        <v>20</v>
      </c>
      <c r="F6" s="48">
        <f>SUM('El presenze Fidal'!AD5)</f>
        <v>4</v>
      </c>
      <c r="G6" s="38">
        <f>SUM('El presenze Golden Cup'!L5)</f>
        <v>12</v>
      </c>
      <c r="H6" s="48">
        <f>SUM('El presenze Golden Cup'!K5)</f>
        <v>4</v>
      </c>
      <c r="I6" s="56"/>
      <c r="J6" s="66">
        <f>SUM('El presenze Fidal CDS'!Z5,'El presenze Fidal'!AD5,'El presenze Golden Cup'!K5)</f>
        <v>20</v>
      </c>
      <c r="K6" s="69">
        <f>SUM('El presenze Fidal CDS'!AA5,'El presenze Fidal'!AE5,'El presenze Golden Cup'!L5)</f>
        <v>116</v>
      </c>
      <c r="M6" s="47"/>
    </row>
    <row r="7" spans="1:11" ht="21" thickBot="1">
      <c r="A7" s="2">
        <v>2</v>
      </c>
      <c r="B7" s="7" t="s">
        <v>2</v>
      </c>
      <c r="C7" s="36">
        <f>SUM('El presenze Fidal CDS'!AA6)</f>
        <v>98</v>
      </c>
      <c r="D7" s="48">
        <f>SUM('El presenze Fidal CDS'!Z6)</f>
        <v>14</v>
      </c>
      <c r="E7" s="37">
        <f>SUM('El presenze Fidal'!AE6)</f>
        <v>35</v>
      </c>
      <c r="F7" s="48">
        <f>SUM('El presenze Fidal'!AD6)</f>
        <v>7</v>
      </c>
      <c r="G7" s="38">
        <f>SUM('El presenze Golden Cup'!L6)</f>
        <v>12</v>
      </c>
      <c r="H7" s="48">
        <f>SUM('El presenze Golden Cup'!K6)</f>
        <v>4</v>
      </c>
      <c r="I7" s="57"/>
      <c r="J7" s="66">
        <f>SUM('El presenze Fidal CDS'!Z6,'El presenze Fidal'!AD6,'El presenze Golden Cup'!K6)</f>
        <v>25</v>
      </c>
      <c r="K7" s="69">
        <f>SUM('El presenze Fidal CDS'!AA6,'El presenze Fidal'!AE6,'El presenze Golden Cup'!L6)</f>
        <v>145</v>
      </c>
    </row>
    <row r="8" spans="1:11" ht="21" thickBot="1">
      <c r="A8" s="2">
        <v>3</v>
      </c>
      <c r="B8" s="7" t="s">
        <v>3</v>
      </c>
      <c r="C8" s="36">
        <f>SUM('El presenze Fidal CDS'!AA7)</f>
        <v>54</v>
      </c>
      <c r="D8" s="48">
        <f>SUM('El presenze Fidal CDS'!Z7)</f>
        <v>7</v>
      </c>
      <c r="E8" s="37">
        <f>SUM('El presenze Fidal'!AE7)</f>
        <v>5</v>
      </c>
      <c r="F8" s="48">
        <f>SUM('El presenze Fidal'!AD7)</f>
        <v>1</v>
      </c>
      <c r="G8" s="38">
        <f>SUM('El presenze Golden Cup'!L7)</f>
        <v>3</v>
      </c>
      <c r="H8" s="48">
        <f>SUM('El presenze Golden Cup'!K7)</f>
        <v>1</v>
      </c>
      <c r="I8" s="57"/>
      <c r="J8" s="66">
        <f>SUM('El presenze Fidal CDS'!Z7,'El presenze Fidal'!AD7,'El presenze Golden Cup'!K7)</f>
        <v>9</v>
      </c>
      <c r="K8" s="69">
        <f>SUM('El presenze Fidal CDS'!AA7,'El presenze Fidal'!AE7,'El presenze Golden Cup'!L7)</f>
        <v>62</v>
      </c>
    </row>
    <row r="9" spans="1:11" ht="21" thickBot="1">
      <c r="A9" s="2">
        <v>4</v>
      </c>
      <c r="B9" s="7" t="s">
        <v>4</v>
      </c>
      <c r="C9" s="36">
        <f>SUM('El presenze Fidal CDS'!AA8)</f>
        <v>14</v>
      </c>
      <c r="D9" s="48">
        <f>SUM('El presenze Fidal CDS'!Z8)</f>
        <v>2</v>
      </c>
      <c r="E9" s="37">
        <f>SUM('El presenze Fidal'!AE8)</f>
        <v>20</v>
      </c>
      <c r="F9" s="48">
        <f>SUM('El presenze Fidal'!AD8)</f>
        <v>4</v>
      </c>
      <c r="G9" s="38">
        <f>SUM('El presenze Golden Cup'!L8)</f>
        <v>0</v>
      </c>
      <c r="H9" s="48">
        <f>SUM('El presenze Golden Cup'!K8)</f>
        <v>0</v>
      </c>
      <c r="I9" s="57"/>
      <c r="J9" s="66">
        <f>SUM('El presenze Fidal CDS'!Z8,'El presenze Fidal'!AD8,'El presenze Golden Cup'!K8)</f>
        <v>6</v>
      </c>
      <c r="K9" s="69">
        <f>SUM('El presenze Fidal CDS'!AA8,'El presenze Fidal'!AE8,'El presenze Golden Cup'!L8)</f>
        <v>34</v>
      </c>
    </row>
    <row r="10" spans="1:11" ht="21" thickBot="1">
      <c r="A10" s="2">
        <v>5</v>
      </c>
      <c r="B10" s="7" t="s">
        <v>5</v>
      </c>
      <c r="C10" s="36">
        <f>SUM('El presenze Fidal CDS'!AA9)</f>
        <v>66</v>
      </c>
      <c r="D10" s="48">
        <f>SUM('El presenze Fidal CDS'!Z9)</f>
        <v>9</v>
      </c>
      <c r="E10" s="37">
        <f>SUM('El presenze Fidal'!AE9)</f>
        <v>10</v>
      </c>
      <c r="F10" s="48">
        <f>SUM('El presenze Fidal'!AD9)</f>
        <v>2</v>
      </c>
      <c r="G10" s="38">
        <f>SUM('El presenze Golden Cup'!L9)</f>
        <v>12</v>
      </c>
      <c r="H10" s="48">
        <f>SUM('El presenze Golden Cup'!K9)</f>
        <v>4</v>
      </c>
      <c r="I10" s="57"/>
      <c r="J10" s="66">
        <f>SUM('El presenze Fidal CDS'!Z9,'El presenze Fidal'!AD9,'El presenze Golden Cup'!K9)</f>
        <v>15</v>
      </c>
      <c r="K10" s="69">
        <f>SUM('El presenze Fidal CDS'!AA9,'El presenze Fidal'!AE9,'El presenze Golden Cup'!L9)</f>
        <v>88</v>
      </c>
    </row>
    <row r="11" spans="1:11" ht="21" thickBot="1">
      <c r="A11" s="2">
        <v>6</v>
      </c>
      <c r="B11" s="7" t="s">
        <v>49</v>
      </c>
      <c r="C11" s="36">
        <f>SUM('El presenze Fidal CDS'!AA10)</f>
        <v>50</v>
      </c>
      <c r="D11" s="48">
        <f>SUM('El presenze Fidal CDS'!Z10)</f>
        <v>7</v>
      </c>
      <c r="E11" s="37">
        <f>SUM('El presenze Fidal'!AE10)</f>
        <v>35</v>
      </c>
      <c r="F11" s="48">
        <f>SUM('El presenze Fidal'!AD10)</f>
        <v>7</v>
      </c>
      <c r="G11" s="38">
        <f>SUM('El presenze Golden Cup'!L10)</f>
        <v>6</v>
      </c>
      <c r="H11" s="48">
        <f>SUM('El presenze Golden Cup'!K10)</f>
        <v>2</v>
      </c>
      <c r="I11" s="57"/>
      <c r="J11" s="66">
        <f>SUM('El presenze Fidal CDS'!Z10,'El presenze Fidal'!AD10,'El presenze Golden Cup'!K10)</f>
        <v>16</v>
      </c>
      <c r="K11" s="69">
        <f>SUM('El presenze Fidal CDS'!AA10,'El presenze Fidal'!AE10,'El presenze Golden Cup'!L10)</f>
        <v>91</v>
      </c>
    </row>
    <row r="12" spans="1:11" ht="21" thickBot="1">
      <c r="A12" s="2">
        <v>7</v>
      </c>
      <c r="B12" s="7" t="s">
        <v>6</v>
      </c>
      <c r="C12" s="36">
        <f>SUM('El presenze Fidal CDS'!AA11)</f>
        <v>60</v>
      </c>
      <c r="D12" s="48">
        <f>SUM('El presenze Fidal CDS'!Z11)</f>
        <v>8</v>
      </c>
      <c r="E12" s="37">
        <f>SUM('El presenze Fidal'!AE11)</f>
        <v>0</v>
      </c>
      <c r="F12" s="48">
        <f>SUM('El presenze Fidal'!AD11)</f>
        <v>0</v>
      </c>
      <c r="G12" s="38">
        <f>SUM('El presenze Golden Cup'!L11)</f>
        <v>15</v>
      </c>
      <c r="H12" s="48">
        <f>SUM('El presenze Golden Cup'!K11)</f>
        <v>5</v>
      </c>
      <c r="I12" s="57"/>
      <c r="J12" s="66">
        <f>SUM('El presenze Fidal CDS'!Z11,'El presenze Fidal'!AD11,'El presenze Golden Cup'!K11)</f>
        <v>13</v>
      </c>
      <c r="K12" s="69">
        <f>SUM('El presenze Fidal CDS'!AA11,'El presenze Fidal'!AE11,'El presenze Golden Cup'!L11)</f>
        <v>75</v>
      </c>
    </row>
    <row r="13" spans="1:11" ht="21" thickBot="1">
      <c r="A13" s="2">
        <v>8</v>
      </c>
      <c r="B13" s="7" t="s">
        <v>7</v>
      </c>
      <c r="C13" s="36">
        <f>SUM('El presenze Fidal CDS'!AA12)</f>
        <v>42</v>
      </c>
      <c r="D13" s="48">
        <f>SUM('El presenze Fidal CDS'!Z12)</f>
        <v>6</v>
      </c>
      <c r="E13" s="37">
        <f>SUM('El presenze Fidal'!AE12)</f>
        <v>5</v>
      </c>
      <c r="F13" s="48">
        <f>SUM('El presenze Fidal'!AD12)</f>
        <v>1</v>
      </c>
      <c r="G13" s="38">
        <f>SUM('El presenze Golden Cup'!L12)</f>
        <v>7</v>
      </c>
      <c r="H13" s="48">
        <f>SUM('El presenze Golden Cup'!K12)</f>
        <v>3</v>
      </c>
      <c r="I13" s="57"/>
      <c r="J13" s="66">
        <f>SUM('El presenze Fidal CDS'!Z12,'El presenze Fidal'!AD12,'El presenze Golden Cup'!K12)</f>
        <v>10</v>
      </c>
      <c r="K13" s="69">
        <f>SUM('El presenze Fidal CDS'!AA12,'El presenze Fidal'!AE12,'El presenze Golden Cup'!L12)</f>
        <v>54</v>
      </c>
    </row>
    <row r="14" spans="1:11" ht="21" thickBot="1">
      <c r="A14" s="2">
        <v>9</v>
      </c>
      <c r="B14" s="7" t="s">
        <v>8</v>
      </c>
      <c r="C14" s="36">
        <f>SUM('El presenze Fidal CDS'!AA13)</f>
        <v>0</v>
      </c>
      <c r="D14" s="48">
        <f>SUM('El presenze Fidal CDS'!Z13)</f>
        <v>0</v>
      </c>
      <c r="E14" s="37">
        <f>SUM('El presenze Fidal'!AE13)</f>
        <v>0</v>
      </c>
      <c r="F14" s="48">
        <f>SUM('El presenze Fidal'!AD13)</f>
        <v>0</v>
      </c>
      <c r="G14" s="38">
        <f>SUM('El presenze Golden Cup'!L13)</f>
        <v>0</v>
      </c>
      <c r="H14" s="48">
        <f>SUM('El presenze Golden Cup'!K13)</f>
        <v>0</v>
      </c>
      <c r="I14" s="57"/>
      <c r="J14" s="66">
        <f>SUM('El presenze Fidal CDS'!Z13,'El presenze Fidal'!AD13,'El presenze Golden Cup'!K13)</f>
        <v>0</v>
      </c>
      <c r="K14" s="69">
        <f>SUM('El presenze Fidal CDS'!AA13,'El presenze Fidal'!AE13,'El presenze Golden Cup'!L13)</f>
        <v>0</v>
      </c>
    </row>
    <row r="15" spans="1:11" ht="21" thickBot="1">
      <c r="A15" s="2">
        <v>10</v>
      </c>
      <c r="B15" s="7" t="s">
        <v>9</v>
      </c>
      <c r="C15" s="36">
        <f>SUM('El presenze Fidal CDS'!AA14)</f>
        <v>59</v>
      </c>
      <c r="D15" s="48">
        <f>SUM('El presenze Fidal CDS'!Z14)</f>
        <v>8</v>
      </c>
      <c r="E15" s="37">
        <f>SUM('El presenze Fidal'!AE14)</f>
        <v>20</v>
      </c>
      <c r="F15" s="48">
        <f>SUM('El presenze Fidal'!AD14)</f>
        <v>4</v>
      </c>
      <c r="G15" s="38">
        <f>SUM('El presenze Golden Cup'!L14)</f>
        <v>6</v>
      </c>
      <c r="H15" s="48">
        <f>SUM('El presenze Golden Cup'!K14)</f>
        <v>2</v>
      </c>
      <c r="I15" s="57"/>
      <c r="J15" s="66">
        <f>SUM('El presenze Fidal CDS'!Z14,'El presenze Fidal'!AD14,'El presenze Golden Cup'!K14)</f>
        <v>14</v>
      </c>
      <c r="K15" s="69">
        <f>SUM('El presenze Fidal CDS'!AA14,'El presenze Fidal'!AE14,'El presenze Golden Cup'!L14)</f>
        <v>85</v>
      </c>
    </row>
    <row r="16" spans="1:11" ht="21" thickBot="1">
      <c r="A16" s="2">
        <v>11</v>
      </c>
      <c r="B16" s="7" t="s">
        <v>10</v>
      </c>
      <c r="C16" s="36">
        <f>SUM('El presenze Fidal CDS'!AA15)</f>
        <v>14</v>
      </c>
      <c r="D16" s="48">
        <f>SUM('El presenze Fidal CDS'!Z15)</f>
        <v>2</v>
      </c>
      <c r="E16" s="37">
        <f>SUM('El presenze Fidal'!AE15)</f>
        <v>0</v>
      </c>
      <c r="F16" s="48">
        <f>SUM('El presenze Fidal'!AD15)</f>
        <v>0</v>
      </c>
      <c r="G16" s="38">
        <f>SUM('El presenze Golden Cup'!L15)</f>
        <v>0</v>
      </c>
      <c r="H16" s="48">
        <f>SUM('El presenze Golden Cup'!K15)</f>
        <v>0</v>
      </c>
      <c r="I16" s="57"/>
      <c r="J16" s="66">
        <f>SUM('El presenze Fidal CDS'!Z15,'El presenze Fidal'!AD15,'El presenze Golden Cup'!K15)</f>
        <v>2</v>
      </c>
      <c r="K16" s="69">
        <f>SUM('El presenze Fidal CDS'!AA15,'El presenze Fidal'!AE15,'El presenze Golden Cup'!L15)</f>
        <v>14</v>
      </c>
    </row>
    <row r="17" spans="1:11" ht="21" thickBot="1">
      <c r="A17" s="2">
        <v>12</v>
      </c>
      <c r="B17" s="7" t="s">
        <v>11</v>
      </c>
      <c r="C17" s="36">
        <f>SUM('El presenze Fidal CDS'!AA16)</f>
        <v>8</v>
      </c>
      <c r="D17" s="48">
        <f>SUM('El presenze Fidal CDS'!Z16)</f>
        <v>1</v>
      </c>
      <c r="E17" s="37">
        <f>SUM('El presenze Fidal'!AE16)</f>
        <v>25</v>
      </c>
      <c r="F17" s="48">
        <f>SUM('El presenze Fidal'!AD16)</f>
        <v>5</v>
      </c>
      <c r="G17" s="38">
        <f>SUM('El presenze Golden Cup'!L16)</f>
        <v>0</v>
      </c>
      <c r="H17" s="48">
        <f>SUM('El presenze Golden Cup'!K16)</f>
        <v>0</v>
      </c>
      <c r="I17" s="57"/>
      <c r="J17" s="66">
        <f>SUM('El presenze Fidal CDS'!Z16,'El presenze Fidal'!AD16,'El presenze Golden Cup'!K16)</f>
        <v>6</v>
      </c>
      <c r="K17" s="69">
        <f>SUM('El presenze Fidal CDS'!AA16,'El presenze Fidal'!AE16,'El presenze Golden Cup'!L16)</f>
        <v>33</v>
      </c>
    </row>
    <row r="18" spans="1:11" ht="21" thickBot="1">
      <c r="A18" s="2">
        <v>13</v>
      </c>
      <c r="B18" s="7" t="s">
        <v>12</v>
      </c>
      <c r="C18" s="36">
        <f>SUM('El presenze Fidal CDS'!AA17)</f>
        <v>57</v>
      </c>
      <c r="D18" s="48">
        <f>SUM('El presenze Fidal CDS'!Z17)</f>
        <v>8</v>
      </c>
      <c r="E18" s="37">
        <f>SUM('El presenze Fidal'!AE17)</f>
        <v>5</v>
      </c>
      <c r="F18" s="48">
        <f>SUM('El presenze Fidal'!AD17)</f>
        <v>1</v>
      </c>
      <c r="G18" s="38">
        <f>SUM('El presenze Golden Cup'!L17)</f>
        <v>3</v>
      </c>
      <c r="H18" s="48">
        <f>SUM('El presenze Golden Cup'!K17)</f>
        <v>1</v>
      </c>
      <c r="I18" s="57"/>
      <c r="J18" s="66">
        <f>SUM('El presenze Fidal CDS'!Z17,'El presenze Fidal'!AD17,'El presenze Golden Cup'!K17)</f>
        <v>10</v>
      </c>
      <c r="K18" s="69">
        <f>SUM('El presenze Fidal CDS'!AA17,'El presenze Fidal'!AE17,'El presenze Golden Cup'!L17)</f>
        <v>65</v>
      </c>
    </row>
    <row r="19" spans="1:11" ht="21" thickBot="1">
      <c r="A19" s="2">
        <v>14</v>
      </c>
      <c r="B19" s="7" t="s">
        <v>13</v>
      </c>
      <c r="C19" s="36">
        <f>SUM('El presenze Fidal CDS'!AA18)</f>
        <v>68</v>
      </c>
      <c r="D19" s="48">
        <f>SUM('El presenze Fidal CDS'!Z18)</f>
        <v>9</v>
      </c>
      <c r="E19" s="37">
        <f>SUM('El presenze Fidal'!AE18)</f>
        <v>30</v>
      </c>
      <c r="F19" s="48">
        <f>SUM('El presenze Fidal'!AD18)</f>
        <v>6</v>
      </c>
      <c r="G19" s="38">
        <f>SUM('El presenze Golden Cup'!L18)</f>
        <v>6</v>
      </c>
      <c r="H19" s="48">
        <f>SUM('El presenze Golden Cup'!K18)</f>
        <v>2</v>
      </c>
      <c r="I19" s="57"/>
      <c r="J19" s="66">
        <f>SUM('El presenze Fidal CDS'!Z18,'El presenze Fidal'!AD18,'El presenze Golden Cup'!K18)</f>
        <v>17</v>
      </c>
      <c r="K19" s="69">
        <f>SUM('El presenze Fidal CDS'!AA18,'El presenze Fidal'!AE18,'El presenze Golden Cup'!L18)</f>
        <v>104</v>
      </c>
    </row>
    <row r="20" spans="1:11" ht="21" thickBot="1">
      <c r="A20" s="2">
        <v>15</v>
      </c>
      <c r="B20" s="7" t="s">
        <v>14</v>
      </c>
      <c r="C20" s="36">
        <f>SUM('El presenze Fidal CDS'!AA19)</f>
        <v>101</v>
      </c>
      <c r="D20" s="48">
        <f>SUM('El presenze Fidal CDS'!Z19)</f>
        <v>14</v>
      </c>
      <c r="E20" s="37">
        <f>SUM('El presenze Fidal'!AE19)</f>
        <v>35</v>
      </c>
      <c r="F20" s="48">
        <f>SUM('El presenze Fidal'!AD19)</f>
        <v>7</v>
      </c>
      <c r="G20" s="38">
        <f>SUM('El presenze Golden Cup'!L19)</f>
        <v>21</v>
      </c>
      <c r="H20" s="48">
        <f>SUM('El presenze Golden Cup'!K19)</f>
        <v>7</v>
      </c>
      <c r="I20" s="57"/>
      <c r="J20" s="66">
        <f>SUM('El presenze Fidal CDS'!Z19,'El presenze Fidal'!AD19,'El presenze Golden Cup'!K19)</f>
        <v>28</v>
      </c>
      <c r="K20" s="69">
        <f>SUM('El presenze Fidal CDS'!AA19,'El presenze Fidal'!AE19,'El presenze Golden Cup'!L19)</f>
        <v>157</v>
      </c>
    </row>
    <row r="21" spans="1:11" ht="21" thickBot="1">
      <c r="A21" s="2">
        <v>16</v>
      </c>
      <c r="B21" s="7" t="s">
        <v>15</v>
      </c>
      <c r="C21" s="36">
        <f>SUM('El presenze Fidal CDS'!AA20)</f>
        <v>49</v>
      </c>
      <c r="D21" s="48">
        <f>SUM('El presenze Fidal CDS'!Z20)</f>
        <v>7</v>
      </c>
      <c r="E21" s="37">
        <f>SUM('El presenze Fidal'!AE20)</f>
        <v>47</v>
      </c>
      <c r="F21" s="48">
        <f>SUM('El presenze Fidal'!AD20)</f>
        <v>10</v>
      </c>
      <c r="G21" s="38">
        <f>SUM('El presenze Golden Cup'!L20)</f>
        <v>0</v>
      </c>
      <c r="H21" s="48">
        <f>SUM('El presenze Golden Cup'!K20)</f>
        <v>0</v>
      </c>
      <c r="I21" s="57"/>
      <c r="J21" s="66">
        <f>SUM('El presenze Fidal CDS'!Z20,'El presenze Fidal'!AD20,'El presenze Golden Cup'!K20)</f>
        <v>17</v>
      </c>
      <c r="K21" s="69">
        <f>SUM('El presenze Fidal CDS'!AA20,'El presenze Fidal'!AE20,'El presenze Golden Cup'!L20)</f>
        <v>96</v>
      </c>
    </row>
    <row r="22" spans="1:11" ht="21" thickBot="1">
      <c r="A22" s="2">
        <v>17</v>
      </c>
      <c r="B22" s="7" t="s">
        <v>16</v>
      </c>
      <c r="C22" s="36">
        <f>SUM('El presenze Fidal CDS'!AA21)</f>
        <v>97</v>
      </c>
      <c r="D22" s="48">
        <f>SUM('El presenze Fidal CDS'!Z21)</f>
        <v>13</v>
      </c>
      <c r="E22" s="37">
        <f>SUM('El presenze Fidal'!AE21)</f>
        <v>45</v>
      </c>
      <c r="F22" s="48">
        <f>SUM('El presenze Fidal'!AD21)</f>
        <v>9</v>
      </c>
      <c r="G22" s="38">
        <f>SUM('El presenze Golden Cup'!L21)</f>
        <v>24</v>
      </c>
      <c r="H22" s="48">
        <f>SUM('El presenze Golden Cup'!K21)</f>
        <v>8</v>
      </c>
      <c r="I22" s="57"/>
      <c r="J22" s="66">
        <f>SUM('El presenze Fidal CDS'!Z21,'El presenze Fidal'!AD21,'El presenze Golden Cup'!K21)</f>
        <v>30</v>
      </c>
      <c r="K22" s="69">
        <f>SUM('El presenze Fidal CDS'!AA21,'El presenze Fidal'!AE21,'El presenze Golden Cup'!L21)</f>
        <v>166</v>
      </c>
    </row>
    <row r="23" spans="1:11" ht="21" thickBot="1">
      <c r="A23" s="2">
        <v>18</v>
      </c>
      <c r="B23" s="7" t="s">
        <v>17</v>
      </c>
      <c r="C23" s="36">
        <f>SUM('El presenze Fidal CDS'!AA22)</f>
        <v>90</v>
      </c>
      <c r="D23" s="48">
        <f>SUM('El presenze Fidal CDS'!Z22)</f>
        <v>12</v>
      </c>
      <c r="E23" s="37">
        <f>SUM('El presenze Fidal'!AE22)</f>
        <v>55</v>
      </c>
      <c r="F23" s="48">
        <f>SUM('El presenze Fidal'!AD22)</f>
        <v>11</v>
      </c>
      <c r="G23" s="38">
        <f>SUM('El presenze Golden Cup'!L22)</f>
        <v>6</v>
      </c>
      <c r="H23" s="48">
        <f>SUM('El presenze Golden Cup'!K22)</f>
        <v>2</v>
      </c>
      <c r="I23" s="57"/>
      <c r="J23" s="66">
        <f>SUM('El presenze Fidal CDS'!Z22,'El presenze Fidal'!AD22,'El presenze Golden Cup'!K22)</f>
        <v>25</v>
      </c>
      <c r="K23" s="69">
        <f>SUM('El presenze Fidal CDS'!AA22,'El presenze Fidal'!AE22,'El presenze Golden Cup'!L22)</f>
        <v>151</v>
      </c>
    </row>
    <row r="24" spans="1:11" ht="21" thickBot="1">
      <c r="A24" s="2">
        <v>19</v>
      </c>
      <c r="B24" s="7" t="s">
        <v>18</v>
      </c>
      <c r="C24" s="36">
        <f>SUM('El presenze Fidal CDS'!AA23)</f>
        <v>28</v>
      </c>
      <c r="D24" s="48">
        <f>SUM('El presenze Fidal CDS'!Z23)</f>
        <v>4</v>
      </c>
      <c r="E24" s="37">
        <f>SUM('El presenze Fidal'!AE23)</f>
        <v>0</v>
      </c>
      <c r="F24" s="48">
        <f>SUM('El presenze Fidal'!AD23)</f>
        <v>0</v>
      </c>
      <c r="G24" s="38">
        <f>SUM('El presenze Golden Cup'!L23)</f>
        <v>6</v>
      </c>
      <c r="H24" s="48">
        <f>SUM('El presenze Golden Cup'!K23)</f>
        <v>2</v>
      </c>
      <c r="I24" s="57"/>
      <c r="J24" s="66">
        <f>SUM('El presenze Fidal CDS'!Z23,'El presenze Fidal'!AD23,'El presenze Golden Cup'!K23)</f>
        <v>6</v>
      </c>
      <c r="K24" s="69">
        <f>SUM('El presenze Fidal CDS'!AA23,'El presenze Fidal'!AE23,'El presenze Golden Cup'!L23)</f>
        <v>34</v>
      </c>
    </row>
    <row r="25" spans="1:11" ht="21" thickBot="1">
      <c r="A25" s="2">
        <v>20</v>
      </c>
      <c r="B25" s="7" t="s">
        <v>19</v>
      </c>
      <c r="C25" s="36">
        <f>SUM('El presenze Fidal CDS'!AA24)</f>
        <v>0</v>
      </c>
      <c r="D25" s="48">
        <f>SUM('El presenze Fidal CDS'!Z24)</f>
        <v>0</v>
      </c>
      <c r="E25" s="37">
        <f>SUM('El presenze Fidal'!AE24)</f>
        <v>0</v>
      </c>
      <c r="F25" s="48">
        <f>SUM('El presenze Fidal'!AD24)</f>
        <v>0</v>
      </c>
      <c r="G25" s="38">
        <f>SUM('El presenze Golden Cup'!L24)</f>
        <v>0</v>
      </c>
      <c r="H25" s="48">
        <f>SUM('El presenze Golden Cup'!K24)</f>
        <v>0</v>
      </c>
      <c r="I25" s="57"/>
      <c r="J25" s="66">
        <f>SUM('El presenze Fidal CDS'!Z24,'El presenze Fidal'!AD24,'El presenze Golden Cup'!K24)</f>
        <v>0</v>
      </c>
      <c r="K25" s="69">
        <f>SUM('El presenze Fidal CDS'!AA24,'El presenze Fidal'!AE24,'El presenze Golden Cup'!L24)</f>
        <v>0</v>
      </c>
    </row>
    <row r="26" spans="1:11" ht="21" thickBot="1">
      <c r="A26" s="2">
        <v>21</v>
      </c>
      <c r="B26" s="7" t="s">
        <v>20</v>
      </c>
      <c r="C26" s="36">
        <f>SUM('El presenze Fidal CDS'!AA25)</f>
        <v>28</v>
      </c>
      <c r="D26" s="48">
        <f>SUM('El presenze Fidal CDS'!Z25)</f>
        <v>4</v>
      </c>
      <c r="E26" s="37">
        <f>SUM('El presenze Fidal'!AE25)</f>
        <v>15</v>
      </c>
      <c r="F26" s="48">
        <f>SUM('El presenze Fidal'!AD25)</f>
        <v>3</v>
      </c>
      <c r="G26" s="38">
        <f>SUM('El presenze Golden Cup'!L25)</f>
        <v>0</v>
      </c>
      <c r="H26" s="48">
        <f>SUM('El presenze Golden Cup'!K25)</f>
        <v>0</v>
      </c>
      <c r="I26" s="57"/>
      <c r="J26" s="66">
        <f>SUM('El presenze Fidal CDS'!Z25,'El presenze Fidal'!AD25,'El presenze Golden Cup'!K25)</f>
        <v>7</v>
      </c>
      <c r="K26" s="69">
        <f>SUM('El presenze Fidal CDS'!AA25,'El presenze Fidal'!AE25,'El presenze Golden Cup'!L25)</f>
        <v>43</v>
      </c>
    </row>
    <row r="27" spans="1:11" ht="21" thickBot="1">
      <c r="A27" s="2">
        <v>22</v>
      </c>
      <c r="B27" s="7" t="s">
        <v>21</v>
      </c>
      <c r="C27" s="36">
        <f>SUM('El presenze Fidal CDS'!AA26)</f>
        <v>7</v>
      </c>
      <c r="D27" s="48">
        <f>SUM('El presenze Fidal CDS'!Z26)</f>
        <v>1</v>
      </c>
      <c r="E27" s="37">
        <f>SUM('El presenze Fidal'!AE26)</f>
        <v>0</v>
      </c>
      <c r="F27" s="48">
        <f>SUM('El presenze Fidal'!AD26)</f>
        <v>0</v>
      </c>
      <c r="G27" s="38">
        <f>SUM('El presenze Golden Cup'!L26)</f>
        <v>0</v>
      </c>
      <c r="H27" s="48">
        <f>SUM('El presenze Golden Cup'!K26)</f>
        <v>0</v>
      </c>
      <c r="I27" s="57"/>
      <c r="J27" s="66">
        <f>SUM('El presenze Fidal CDS'!Z26,'El presenze Fidal'!AD26,'El presenze Golden Cup'!K26)</f>
        <v>1</v>
      </c>
      <c r="K27" s="69">
        <f>SUM('El presenze Fidal CDS'!AA26,'El presenze Fidal'!AE26,'El presenze Golden Cup'!L26)</f>
        <v>7</v>
      </c>
    </row>
    <row r="28" spans="1:11" ht="21" thickBot="1">
      <c r="A28" s="2">
        <v>23</v>
      </c>
      <c r="B28" s="7" t="s">
        <v>22</v>
      </c>
      <c r="C28" s="36">
        <f>SUM('El presenze Fidal CDS'!AA27)</f>
        <v>0</v>
      </c>
      <c r="D28" s="48">
        <f>SUM('El presenze Fidal CDS'!Z27)</f>
        <v>0</v>
      </c>
      <c r="E28" s="37">
        <f>SUM('El presenze Fidal'!AE27)</f>
        <v>0</v>
      </c>
      <c r="F28" s="48">
        <f>SUM('El presenze Fidal'!AD27)</f>
        <v>0</v>
      </c>
      <c r="G28" s="38">
        <f>SUM('El presenze Golden Cup'!L27)</f>
        <v>0</v>
      </c>
      <c r="H28" s="48">
        <f>SUM('El presenze Golden Cup'!K27)</f>
        <v>0</v>
      </c>
      <c r="I28" s="57"/>
      <c r="J28" s="66">
        <f>SUM('El presenze Fidal CDS'!Z27,'El presenze Fidal'!AD27,'El presenze Golden Cup'!K27)</f>
        <v>0</v>
      </c>
      <c r="K28" s="69">
        <f>SUM('El presenze Fidal CDS'!AA27,'El presenze Fidal'!AE27,'El presenze Golden Cup'!L27)</f>
        <v>0</v>
      </c>
    </row>
    <row r="29" spans="1:11" ht="21" thickBot="1">
      <c r="A29" s="2">
        <v>24</v>
      </c>
      <c r="B29" s="7" t="s">
        <v>23</v>
      </c>
      <c r="C29" s="36">
        <f>SUM('El presenze Fidal CDS'!AA28)</f>
        <v>73</v>
      </c>
      <c r="D29" s="48">
        <f>SUM('El presenze Fidal CDS'!Z28)</f>
        <v>10</v>
      </c>
      <c r="E29" s="37">
        <f>SUM('El presenze Fidal'!AE28)</f>
        <v>15</v>
      </c>
      <c r="F29" s="48">
        <f>SUM('El presenze Fidal'!AD28)</f>
        <v>3</v>
      </c>
      <c r="G29" s="38">
        <f>SUM('El presenze Golden Cup'!L28)</f>
        <v>0</v>
      </c>
      <c r="H29" s="48">
        <f>SUM('El presenze Golden Cup'!K28)</f>
        <v>0</v>
      </c>
      <c r="I29" s="57"/>
      <c r="J29" s="66">
        <f>SUM('El presenze Fidal CDS'!Z28,'El presenze Fidal'!AD28,'El presenze Golden Cup'!K28)</f>
        <v>13</v>
      </c>
      <c r="K29" s="69">
        <f>SUM('El presenze Fidal CDS'!AA28,'El presenze Fidal'!AE28,'El presenze Golden Cup'!L28)</f>
        <v>88</v>
      </c>
    </row>
    <row r="30" spans="1:11" ht="21" thickBot="1">
      <c r="A30" s="2">
        <v>25</v>
      </c>
      <c r="B30" s="7" t="s">
        <v>24</v>
      </c>
      <c r="C30" s="36">
        <f>SUM('El presenze Fidal CDS'!AA29)</f>
        <v>65</v>
      </c>
      <c r="D30" s="48">
        <f>SUM('El presenze Fidal CDS'!Z29)</f>
        <v>10</v>
      </c>
      <c r="E30" s="37">
        <f>SUM('El presenze Fidal'!AE29)</f>
        <v>45</v>
      </c>
      <c r="F30" s="48">
        <f>SUM('El presenze Fidal'!AD29)</f>
        <v>9</v>
      </c>
      <c r="G30" s="38">
        <f>SUM('El presenze Golden Cup'!L29)</f>
        <v>9</v>
      </c>
      <c r="H30" s="48">
        <f>SUM('El presenze Golden Cup'!K29)</f>
        <v>3</v>
      </c>
      <c r="I30" s="57"/>
      <c r="J30" s="66">
        <f>SUM('El presenze Fidal CDS'!Z29,'El presenze Fidal'!AD29,'El presenze Golden Cup'!K29)</f>
        <v>22</v>
      </c>
      <c r="K30" s="69">
        <f>SUM('El presenze Fidal CDS'!AA29,'El presenze Fidal'!AE29,'El presenze Golden Cup'!L29)</f>
        <v>119</v>
      </c>
    </row>
    <row r="31" spans="1:11" ht="21" thickBot="1">
      <c r="A31" s="2">
        <v>26</v>
      </c>
      <c r="B31" s="7" t="s">
        <v>25</v>
      </c>
      <c r="C31" s="36">
        <f>SUM('El presenze Fidal CDS'!AA30)</f>
        <v>73</v>
      </c>
      <c r="D31" s="48">
        <f>SUM('El presenze Fidal CDS'!Z30)</f>
        <v>10</v>
      </c>
      <c r="E31" s="37">
        <f>SUM('El presenze Fidal'!AE30)</f>
        <v>15</v>
      </c>
      <c r="F31" s="48">
        <f>SUM('El presenze Fidal'!AD30)</f>
        <v>3</v>
      </c>
      <c r="G31" s="38">
        <f>SUM('El presenze Golden Cup'!L30)</f>
        <v>0</v>
      </c>
      <c r="H31" s="48">
        <f>SUM('El presenze Golden Cup'!K30)</f>
        <v>0</v>
      </c>
      <c r="I31" s="57"/>
      <c r="J31" s="66">
        <f>SUM('El presenze Fidal CDS'!Z30,'El presenze Fidal'!AD30,'El presenze Golden Cup'!K30)</f>
        <v>13</v>
      </c>
      <c r="K31" s="69">
        <f>SUM('El presenze Fidal CDS'!AA30,'El presenze Fidal'!AE30,'El presenze Golden Cup'!L30)</f>
        <v>88</v>
      </c>
    </row>
    <row r="32" spans="1:11" ht="21" thickBot="1">
      <c r="A32" s="2">
        <v>27</v>
      </c>
      <c r="B32" s="7" t="s">
        <v>26</v>
      </c>
      <c r="C32" s="36">
        <f>SUM('El presenze Fidal CDS'!AA31)</f>
        <v>57</v>
      </c>
      <c r="D32" s="48">
        <f>SUM('El presenze Fidal CDS'!Z31)</f>
        <v>8</v>
      </c>
      <c r="E32" s="37">
        <f>SUM('El presenze Fidal'!AE31)</f>
        <v>35</v>
      </c>
      <c r="F32" s="48">
        <f>SUM('El presenze Fidal'!AD31)</f>
        <v>7</v>
      </c>
      <c r="G32" s="38">
        <f>SUM('El presenze Golden Cup'!L31)</f>
        <v>21</v>
      </c>
      <c r="H32" s="48">
        <f>SUM('El presenze Golden Cup'!K31)</f>
        <v>7</v>
      </c>
      <c r="I32" s="57"/>
      <c r="J32" s="66">
        <f>SUM('El presenze Fidal CDS'!Z31,'El presenze Fidal'!AD31,'El presenze Golden Cup'!K31)</f>
        <v>22</v>
      </c>
      <c r="K32" s="69">
        <f>SUM('El presenze Fidal CDS'!AA31,'El presenze Fidal'!AE31,'El presenze Golden Cup'!L31)</f>
        <v>113</v>
      </c>
    </row>
    <row r="33" spans="1:11" ht="21" thickBot="1">
      <c r="A33" s="2">
        <v>28</v>
      </c>
      <c r="B33" s="7" t="s">
        <v>27</v>
      </c>
      <c r="C33" s="36">
        <f>SUM('El presenze Fidal CDS'!AA32)</f>
        <v>42</v>
      </c>
      <c r="D33" s="48">
        <f>SUM('El presenze Fidal CDS'!Z32)</f>
        <v>6</v>
      </c>
      <c r="E33" s="37">
        <f>SUM('El presenze Fidal'!AE32)</f>
        <v>20</v>
      </c>
      <c r="F33" s="48">
        <f>SUM('El presenze Fidal'!AD32)</f>
        <v>4</v>
      </c>
      <c r="G33" s="38">
        <f>SUM('El presenze Golden Cup'!L32)</f>
        <v>6</v>
      </c>
      <c r="H33" s="48">
        <f>SUM('El presenze Golden Cup'!K32)</f>
        <v>2</v>
      </c>
      <c r="I33" s="57"/>
      <c r="J33" s="66">
        <f>SUM('El presenze Fidal CDS'!Z32,'El presenze Fidal'!AD32,'El presenze Golden Cup'!K32)</f>
        <v>12</v>
      </c>
      <c r="K33" s="69">
        <f>SUM('El presenze Fidal CDS'!AA32,'El presenze Fidal'!AE32,'El presenze Golden Cup'!L32)</f>
        <v>68</v>
      </c>
    </row>
    <row r="34" spans="1:11" ht="21" thickBot="1">
      <c r="A34" s="2">
        <v>29</v>
      </c>
      <c r="B34" s="7" t="s">
        <v>28</v>
      </c>
      <c r="C34" s="36">
        <f>SUM('El presenze Fidal CDS'!AA33)</f>
        <v>50</v>
      </c>
      <c r="D34" s="48">
        <f>SUM('El presenze Fidal CDS'!Z33)</f>
        <v>7</v>
      </c>
      <c r="E34" s="37">
        <f>SUM('El presenze Fidal'!AE33)</f>
        <v>20</v>
      </c>
      <c r="F34" s="48">
        <f>SUM('El presenze Fidal'!AD33)</f>
        <v>4</v>
      </c>
      <c r="G34" s="38">
        <f>SUM('El presenze Golden Cup'!L33)</f>
        <v>3</v>
      </c>
      <c r="H34" s="48">
        <f>SUM('El presenze Golden Cup'!K33)</f>
        <v>1</v>
      </c>
      <c r="I34" s="57"/>
      <c r="J34" s="66">
        <f>SUM('El presenze Fidal CDS'!Z33,'El presenze Fidal'!AD33,'El presenze Golden Cup'!K33)</f>
        <v>12</v>
      </c>
      <c r="K34" s="69">
        <f>SUM('El presenze Fidal CDS'!AA33,'El presenze Fidal'!AE33,'El presenze Golden Cup'!L33)</f>
        <v>73</v>
      </c>
    </row>
    <row r="35" spans="1:11" ht="21" thickBot="1">
      <c r="A35" s="2">
        <v>30</v>
      </c>
      <c r="B35" s="7" t="s">
        <v>29</v>
      </c>
      <c r="C35" s="36">
        <f>SUM('El presenze Fidal CDS'!AA34)</f>
        <v>0</v>
      </c>
      <c r="D35" s="48">
        <f>SUM('El presenze Fidal CDS'!Z34)</f>
        <v>0</v>
      </c>
      <c r="E35" s="37">
        <f>SUM('El presenze Fidal'!AE34)</f>
        <v>0</v>
      </c>
      <c r="F35" s="48">
        <f>SUM('El presenze Fidal'!AD34)</f>
        <v>0</v>
      </c>
      <c r="G35" s="38">
        <f>SUM('El presenze Golden Cup'!L34)</f>
        <v>0</v>
      </c>
      <c r="H35" s="48">
        <f>SUM('El presenze Golden Cup'!K34)</f>
        <v>0</v>
      </c>
      <c r="I35" s="57"/>
      <c r="J35" s="66">
        <f>SUM('El presenze Fidal CDS'!Z34,'El presenze Fidal'!AD34,'El presenze Golden Cup'!K34)</f>
        <v>0</v>
      </c>
      <c r="K35" s="69">
        <f>SUM('El presenze Fidal CDS'!AA34,'El presenze Fidal'!AE34,'El presenze Golden Cup'!L34)</f>
        <v>0</v>
      </c>
    </row>
    <row r="36" spans="1:11" ht="21" thickBot="1">
      <c r="A36" s="2">
        <v>31</v>
      </c>
      <c r="B36" s="7" t="s">
        <v>30</v>
      </c>
      <c r="C36" s="36">
        <f>SUM('El presenze Fidal CDS'!AA35)</f>
        <v>138</v>
      </c>
      <c r="D36" s="48">
        <f>SUM('El presenze Fidal CDS'!Z35)</f>
        <v>19</v>
      </c>
      <c r="E36" s="37">
        <f>SUM('El presenze Fidal'!AE35)</f>
        <v>50</v>
      </c>
      <c r="F36" s="48">
        <f>SUM('El presenze Fidal'!AD35)</f>
        <v>10</v>
      </c>
      <c r="G36" s="38">
        <f>SUM('El presenze Golden Cup'!L35)</f>
        <v>24</v>
      </c>
      <c r="H36" s="48">
        <f>SUM('El presenze Golden Cup'!K35)</f>
        <v>8</v>
      </c>
      <c r="I36" s="57"/>
      <c r="J36" s="66">
        <f>SUM('El presenze Fidal CDS'!Z35,'El presenze Fidal'!AD35,'El presenze Golden Cup'!K35)</f>
        <v>37</v>
      </c>
      <c r="K36" s="69">
        <f>SUM('El presenze Fidal CDS'!AA35,'El presenze Fidal'!AE35,'El presenze Golden Cup'!L35)</f>
        <v>212</v>
      </c>
    </row>
    <row r="37" spans="1:11" ht="21" thickBot="1">
      <c r="A37" s="2">
        <v>32</v>
      </c>
      <c r="B37" s="7" t="s">
        <v>31</v>
      </c>
      <c r="C37" s="36">
        <f>SUM('El presenze Fidal CDS'!AA36)</f>
        <v>66</v>
      </c>
      <c r="D37" s="48">
        <f>SUM('El presenze Fidal CDS'!Z36)</f>
        <v>9</v>
      </c>
      <c r="E37" s="37">
        <f>SUM('El presenze Fidal'!AE36)</f>
        <v>42</v>
      </c>
      <c r="F37" s="48">
        <f>SUM('El presenze Fidal'!AD36)</f>
        <v>9</v>
      </c>
      <c r="G37" s="38">
        <f>SUM('El presenze Golden Cup'!L36)</f>
        <v>6</v>
      </c>
      <c r="H37" s="48">
        <f>SUM('El presenze Golden Cup'!K36)</f>
        <v>2</v>
      </c>
      <c r="I37" s="57"/>
      <c r="J37" s="66">
        <f>SUM('El presenze Fidal CDS'!Z36,'El presenze Fidal'!AD36,'El presenze Golden Cup'!K36)</f>
        <v>20</v>
      </c>
      <c r="K37" s="69">
        <f>SUM('El presenze Fidal CDS'!AA36,'El presenze Fidal'!AE36,'El presenze Golden Cup'!L36)</f>
        <v>114</v>
      </c>
    </row>
    <row r="38" spans="1:11" ht="21" thickBot="1">
      <c r="A38" s="2">
        <v>33</v>
      </c>
      <c r="B38" s="7" t="s">
        <v>32</v>
      </c>
      <c r="C38" s="36">
        <f>SUM('El presenze Fidal CDS'!AA37)</f>
        <v>42</v>
      </c>
      <c r="D38" s="48">
        <f>SUM('El presenze Fidal CDS'!Z37)</f>
        <v>6</v>
      </c>
      <c r="E38" s="37">
        <f>SUM('El presenze Fidal'!AE37)</f>
        <v>27</v>
      </c>
      <c r="F38" s="48">
        <f>SUM('El presenze Fidal'!AD37)</f>
        <v>6</v>
      </c>
      <c r="G38" s="38">
        <f>SUM('El presenze Golden Cup'!L37)</f>
        <v>9</v>
      </c>
      <c r="H38" s="48">
        <f>SUM('El presenze Golden Cup'!K37)</f>
        <v>3</v>
      </c>
      <c r="I38" s="57"/>
      <c r="J38" s="66">
        <f>SUM('El presenze Fidal CDS'!Z37,'El presenze Fidal'!AD37,'El presenze Golden Cup'!K37)</f>
        <v>15</v>
      </c>
      <c r="K38" s="69">
        <f>SUM('El presenze Fidal CDS'!AA37,'El presenze Fidal'!AE37,'El presenze Golden Cup'!L37)</f>
        <v>78</v>
      </c>
    </row>
    <row r="39" spans="1:11" ht="21" thickBot="1">
      <c r="A39" s="2">
        <v>34</v>
      </c>
      <c r="B39" s="7" t="s">
        <v>33</v>
      </c>
      <c r="C39" s="36">
        <f>SUM('El presenze Fidal CDS'!AA38)</f>
        <v>49</v>
      </c>
      <c r="D39" s="48">
        <f>SUM('El presenze Fidal CDS'!Z38)</f>
        <v>7</v>
      </c>
      <c r="E39" s="37">
        <f>SUM('El presenze Fidal'!AE38)</f>
        <v>20</v>
      </c>
      <c r="F39" s="48">
        <f>SUM('El presenze Fidal'!AD38)</f>
        <v>4</v>
      </c>
      <c r="G39" s="38">
        <f>SUM('El presenze Golden Cup'!L38)</f>
        <v>0</v>
      </c>
      <c r="H39" s="48">
        <f>SUM('El presenze Golden Cup'!K38)</f>
        <v>0</v>
      </c>
      <c r="I39" s="57"/>
      <c r="J39" s="66">
        <f>SUM('El presenze Fidal CDS'!Z38,'El presenze Fidal'!AD38,'El presenze Golden Cup'!K38)</f>
        <v>11</v>
      </c>
      <c r="K39" s="69">
        <f>SUM('El presenze Fidal CDS'!AA38,'El presenze Fidal'!AE38,'El presenze Golden Cup'!L38)</f>
        <v>69</v>
      </c>
    </row>
    <row r="40" spans="1:11" ht="21" thickBot="1">
      <c r="A40" s="2">
        <v>35</v>
      </c>
      <c r="B40" s="7" t="s">
        <v>34</v>
      </c>
      <c r="C40" s="36">
        <f>SUM('El presenze Fidal CDS'!AA39)</f>
        <v>59</v>
      </c>
      <c r="D40" s="48">
        <f>SUM('El presenze Fidal CDS'!Z39)</f>
        <v>8</v>
      </c>
      <c r="E40" s="37">
        <f>SUM('El presenze Fidal'!AE39)</f>
        <v>15</v>
      </c>
      <c r="F40" s="48">
        <f>SUM('El presenze Fidal'!AD39)</f>
        <v>3</v>
      </c>
      <c r="G40" s="38">
        <f>SUM('El presenze Golden Cup'!L39)</f>
        <v>9</v>
      </c>
      <c r="H40" s="48">
        <f>SUM('El presenze Golden Cup'!K39)</f>
        <v>3</v>
      </c>
      <c r="I40" s="57"/>
      <c r="J40" s="66">
        <f>SUM('El presenze Fidal CDS'!Z39,'El presenze Fidal'!AD39,'El presenze Golden Cup'!K39)</f>
        <v>14</v>
      </c>
      <c r="K40" s="69">
        <f>SUM('El presenze Fidal CDS'!AA39,'El presenze Fidal'!AE39,'El presenze Golden Cup'!L39)</f>
        <v>83</v>
      </c>
    </row>
    <row r="41" spans="1:11" ht="21" thickBot="1">
      <c r="A41" s="2">
        <v>36</v>
      </c>
      <c r="B41" s="7" t="s">
        <v>35</v>
      </c>
      <c r="C41" s="36">
        <f>SUM('El presenze Fidal CDS'!AA40)</f>
        <v>52</v>
      </c>
      <c r="D41" s="48">
        <f>SUM('El presenze Fidal CDS'!Z40)</f>
        <v>7</v>
      </c>
      <c r="E41" s="37">
        <f>SUM('El presenze Fidal'!AE40)</f>
        <v>40</v>
      </c>
      <c r="F41" s="48">
        <f>SUM('El presenze Fidal'!AD40)</f>
        <v>8</v>
      </c>
      <c r="G41" s="38">
        <f>SUM('El presenze Golden Cup'!L40)</f>
        <v>12</v>
      </c>
      <c r="H41" s="48">
        <f>SUM('El presenze Golden Cup'!K40)</f>
        <v>4</v>
      </c>
      <c r="I41" s="57"/>
      <c r="J41" s="66">
        <f>SUM('El presenze Fidal CDS'!Z40,'El presenze Fidal'!AD40,'El presenze Golden Cup'!K40)</f>
        <v>19</v>
      </c>
      <c r="K41" s="69">
        <f>SUM('El presenze Fidal CDS'!AA40,'El presenze Fidal'!AE40,'El presenze Golden Cup'!L40)</f>
        <v>104</v>
      </c>
    </row>
    <row r="42" spans="1:11" ht="21" thickBot="1">
      <c r="A42" s="2">
        <v>37</v>
      </c>
      <c r="B42" s="7" t="s">
        <v>36</v>
      </c>
      <c r="C42" s="36">
        <f>SUM('El presenze Fidal CDS'!AA41)</f>
        <v>88</v>
      </c>
      <c r="D42" s="48">
        <f>SUM('El presenze Fidal CDS'!Z41)</f>
        <v>12</v>
      </c>
      <c r="E42" s="37">
        <f>SUM('El presenze Fidal'!AE41)</f>
        <v>50</v>
      </c>
      <c r="F42" s="48">
        <f>SUM('El presenze Fidal'!AD41)</f>
        <v>10</v>
      </c>
      <c r="G42" s="38">
        <f>SUM('El presenze Golden Cup'!L41)</f>
        <v>24</v>
      </c>
      <c r="H42" s="48">
        <f>SUM('El presenze Golden Cup'!K41)</f>
        <v>8</v>
      </c>
      <c r="I42" s="57"/>
      <c r="J42" s="66">
        <f>SUM('El presenze Fidal CDS'!Z41,'El presenze Fidal'!AD41,'El presenze Golden Cup'!K41)</f>
        <v>30</v>
      </c>
      <c r="K42" s="69">
        <f>SUM('El presenze Fidal CDS'!AA41,'El presenze Fidal'!AE41,'El presenze Golden Cup'!L41)</f>
        <v>162</v>
      </c>
    </row>
    <row r="43" spans="1:11" ht="21" thickBot="1">
      <c r="A43" s="2">
        <v>38</v>
      </c>
      <c r="B43" s="7" t="s">
        <v>37</v>
      </c>
      <c r="C43" s="36">
        <f>SUM('El presenze Fidal CDS'!AA42)</f>
        <v>122</v>
      </c>
      <c r="D43" s="48">
        <f>SUM('El presenze Fidal CDS'!Z42)</f>
        <v>17</v>
      </c>
      <c r="E43" s="37">
        <f>SUM('El presenze Fidal'!AE42)</f>
        <v>65</v>
      </c>
      <c r="F43" s="48">
        <f>SUM('El presenze Fidal'!AD42)</f>
        <v>13</v>
      </c>
      <c r="G43" s="38">
        <f>SUM('El presenze Golden Cup'!L42)</f>
        <v>24</v>
      </c>
      <c r="H43" s="48">
        <f>SUM('El presenze Golden Cup'!K42)</f>
        <v>8</v>
      </c>
      <c r="I43" s="57"/>
      <c r="J43" s="66">
        <f>SUM('El presenze Fidal CDS'!Z42,'El presenze Fidal'!AD42,'El presenze Golden Cup'!K42)</f>
        <v>38</v>
      </c>
      <c r="K43" s="69">
        <f>SUM('El presenze Fidal CDS'!AA42,'El presenze Fidal'!AE42,'El presenze Golden Cup'!L42)</f>
        <v>211</v>
      </c>
    </row>
    <row r="44" spans="1:11" ht="21" thickBot="1">
      <c r="A44" s="2">
        <v>39</v>
      </c>
      <c r="B44" s="7" t="s">
        <v>38</v>
      </c>
      <c r="C44" s="36">
        <f>SUM('El presenze Fidal CDS'!AA43)</f>
        <v>38</v>
      </c>
      <c r="D44" s="48">
        <f>SUM('El presenze Fidal CDS'!Z43)</f>
        <v>5</v>
      </c>
      <c r="E44" s="37">
        <f>SUM('El presenze Fidal'!AE43)</f>
        <v>10</v>
      </c>
      <c r="F44" s="48">
        <f>SUM('El presenze Fidal'!AD43)</f>
        <v>2</v>
      </c>
      <c r="G44" s="38">
        <f>SUM('El presenze Golden Cup'!L43)</f>
        <v>9</v>
      </c>
      <c r="H44" s="48">
        <f>SUM('El presenze Golden Cup'!K43)</f>
        <v>3</v>
      </c>
      <c r="I44" s="57"/>
      <c r="J44" s="66">
        <f>SUM('El presenze Fidal CDS'!Z43,'El presenze Fidal'!AD43,'El presenze Golden Cup'!K43)</f>
        <v>10</v>
      </c>
      <c r="K44" s="69">
        <f>SUM('El presenze Fidal CDS'!AA43,'El presenze Fidal'!AE43,'El presenze Golden Cup'!L43)</f>
        <v>57</v>
      </c>
    </row>
    <row r="45" spans="1:11" ht="21" thickBot="1">
      <c r="A45" s="2">
        <v>40</v>
      </c>
      <c r="B45" s="7" t="s">
        <v>39</v>
      </c>
      <c r="C45" s="36">
        <f>SUM('El presenze Fidal CDS'!AA44)</f>
        <v>102</v>
      </c>
      <c r="D45" s="48">
        <f>SUM('El presenze Fidal CDS'!Z44)</f>
        <v>14</v>
      </c>
      <c r="E45" s="37">
        <f>SUM('El presenze Fidal'!AE44)</f>
        <v>60</v>
      </c>
      <c r="F45" s="48">
        <f>SUM('El presenze Fidal'!AD44)</f>
        <v>12</v>
      </c>
      <c r="G45" s="38">
        <f>SUM('El presenze Golden Cup'!L44)</f>
        <v>6</v>
      </c>
      <c r="H45" s="48">
        <f>SUM('El presenze Golden Cup'!K44)</f>
        <v>2</v>
      </c>
      <c r="I45" s="57"/>
      <c r="J45" s="66">
        <f>SUM('El presenze Fidal CDS'!Z44,'El presenze Fidal'!AD44,'El presenze Golden Cup'!K44)</f>
        <v>28</v>
      </c>
      <c r="K45" s="69">
        <f>SUM('El presenze Fidal CDS'!AA44,'El presenze Fidal'!AE44,'El presenze Golden Cup'!L44)</f>
        <v>168</v>
      </c>
    </row>
    <row r="46" spans="1:11" ht="21" thickBot="1">
      <c r="A46" s="2">
        <v>41</v>
      </c>
      <c r="B46" s="7" t="s">
        <v>40</v>
      </c>
      <c r="C46" s="36">
        <f>SUM('El presenze Fidal CDS'!AA45)</f>
        <v>7</v>
      </c>
      <c r="D46" s="48">
        <f>SUM('El presenze Fidal CDS'!Z45)</f>
        <v>1</v>
      </c>
      <c r="E46" s="37">
        <f>SUM('El presenze Fidal'!AE45)</f>
        <v>5</v>
      </c>
      <c r="F46" s="48">
        <f>SUM('El presenze Fidal'!AD45)</f>
        <v>1</v>
      </c>
      <c r="G46" s="38">
        <f>SUM('El presenze Golden Cup'!L45)</f>
        <v>3</v>
      </c>
      <c r="H46" s="48">
        <f>SUM('El presenze Golden Cup'!K45)</f>
        <v>1</v>
      </c>
      <c r="I46" s="57"/>
      <c r="J46" s="66">
        <f>SUM('El presenze Fidal CDS'!Z45,'El presenze Fidal'!AD45,'El presenze Golden Cup'!K45)</f>
        <v>3</v>
      </c>
      <c r="K46" s="69">
        <f>SUM('El presenze Fidal CDS'!AA45,'El presenze Fidal'!AE45,'El presenze Golden Cup'!L45)</f>
        <v>15</v>
      </c>
    </row>
    <row r="47" spans="1:11" ht="21" thickBot="1">
      <c r="A47" s="2">
        <v>42</v>
      </c>
      <c r="B47" s="7" t="s">
        <v>41</v>
      </c>
      <c r="C47" s="36">
        <f>SUM('El presenze Fidal CDS'!AA46)</f>
        <v>59</v>
      </c>
      <c r="D47" s="48">
        <f>SUM('El presenze Fidal CDS'!Z46)</f>
        <v>8</v>
      </c>
      <c r="E47" s="37">
        <f>SUM('El presenze Fidal'!AE46)</f>
        <v>10</v>
      </c>
      <c r="F47" s="48">
        <f>SUM('El presenze Fidal'!AD46)</f>
        <v>2</v>
      </c>
      <c r="G47" s="38">
        <f>SUM('El presenze Golden Cup'!L46)</f>
        <v>12</v>
      </c>
      <c r="H47" s="48">
        <f>SUM('El presenze Golden Cup'!K46)</f>
        <v>4</v>
      </c>
      <c r="I47" s="57"/>
      <c r="J47" s="66">
        <f>SUM('El presenze Fidal CDS'!Z46,'El presenze Fidal'!AD46,'El presenze Golden Cup'!K46)</f>
        <v>14</v>
      </c>
      <c r="K47" s="69">
        <f>SUM('El presenze Fidal CDS'!AA46,'El presenze Fidal'!AE46,'El presenze Golden Cup'!L46)</f>
        <v>81</v>
      </c>
    </row>
    <row r="48" spans="1:11" ht="21" thickBot="1">
      <c r="A48" s="2">
        <v>43</v>
      </c>
      <c r="B48" s="7" t="s">
        <v>42</v>
      </c>
      <c r="C48" s="36">
        <f>SUM('El presenze Fidal CDS'!AA47)</f>
        <v>131</v>
      </c>
      <c r="D48" s="48">
        <f>SUM('El presenze Fidal CDS'!Z47)</f>
        <v>18</v>
      </c>
      <c r="E48" s="37">
        <f>SUM('El presenze Fidal'!AE47)</f>
        <v>60</v>
      </c>
      <c r="F48" s="48">
        <f>SUM('El presenze Fidal'!AD47)</f>
        <v>12</v>
      </c>
      <c r="G48" s="38">
        <f>SUM('El presenze Golden Cup'!L47)</f>
        <v>21</v>
      </c>
      <c r="H48" s="48">
        <f>SUM('El presenze Golden Cup'!K47)</f>
        <v>7</v>
      </c>
      <c r="I48" s="57"/>
      <c r="J48" s="66">
        <f>SUM('El presenze Fidal CDS'!Z47,'El presenze Fidal'!AD47,'El presenze Golden Cup'!K47)</f>
        <v>37</v>
      </c>
      <c r="K48" s="69">
        <f>SUM('El presenze Fidal CDS'!AA47,'El presenze Fidal'!AE47,'El presenze Golden Cup'!L47)</f>
        <v>212</v>
      </c>
    </row>
    <row r="49" spans="1:11" ht="21" thickBot="1">
      <c r="A49" s="2">
        <v>44</v>
      </c>
      <c r="B49" s="7" t="s">
        <v>43</v>
      </c>
      <c r="C49" s="36">
        <f>SUM('El presenze Fidal CDS'!AA48)</f>
        <v>7</v>
      </c>
      <c r="D49" s="48">
        <f>SUM('El presenze Fidal CDS'!Z48)</f>
        <v>1</v>
      </c>
      <c r="E49" s="37">
        <f>SUM('El presenze Fidal'!AE48)</f>
        <v>10</v>
      </c>
      <c r="F49" s="48">
        <f>SUM('El presenze Fidal'!AD48)</f>
        <v>2</v>
      </c>
      <c r="G49" s="38">
        <f>SUM('El presenze Golden Cup'!L48)</f>
        <v>0</v>
      </c>
      <c r="H49" s="48">
        <f>SUM('El presenze Golden Cup'!K48)</f>
        <v>0</v>
      </c>
      <c r="I49" s="57"/>
      <c r="J49" s="66">
        <f>SUM('El presenze Fidal CDS'!Z48,'El presenze Fidal'!AD48,'El presenze Golden Cup'!K48)</f>
        <v>3</v>
      </c>
      <c r="K49" s="69">
        <f>SUM('El presenze Fidal CDS'!AA48,'El presenze Fidal'!AE48,'El presenze Golden Cup'!L48)</f>
        <v>17</v>
      </c>
    </row>
    <row r="50" spans="1:11" ht="21" thickBot="1">
      <c r="A50" s="2">
        <v>45</v>
      </c>
      <c r="B50" s="7" t="s">
        <v>44</v>
      </c>
      <c r="C50" s="36">
        <f>SUM('El presenze Fidal CDS'!AA49)</f>
        <v>108</v>
      </c>
      <c r="D50" s="48">
        <f>SUM('El presenze Fidal CDS'!Z49)</f>
        <v>15</v>
      </c>
      <c r="E50" s="37">
        <f>SUM('El presenze Fidal'!AE49)</f>
        <v>55</v>
      </c>
      <c r="F50" s="48">
        <f>SUM('El presenze Fidal'!AD49)</f>
        <v>11</v>
      </c>
      <c r="G50" s="38">
        <f>SUM('El presenze Golden Cup'!L49)</f>
        <v>21</v>
      </c>
      <c r="H50" s="48">
        <f>SUM('El presenze Golden Cup'!K49)</f>
        <v>7</v>
      </c>
      <c r="I50" s="57"/>
      <c r="J50" s="66">
        <f>SUM('El presenze Fidal CDS'!Z49,'El presenze Fidal'!AD49,'El presenze Golden Cup'!K49)</f>
        <v>33</v>
      </c>
      <c r="K50" s="69">
        <f>SUM('El presenze Fidal CDS'!AA49,'El presenze Fidal'!AE49,'El presenze Golden Cup'!L49)</f>
        <v>184</v>
      </c>
    </row>
    <row r="51" spans="1:11" ht="21" thickBot="1">
      <c r="A51" s="2">
        <v>46</v>
      </c>
      <c r="B51" s="7" t="s">
        <v>45</v>
      </c>
      <c r="C51" s="36">
        <f>SUM('El presenze Fidal CDS'!AA50)</f>
        <v>81</v>
      </c>
      <c r="D51" s="48">
        <f>SUM('El presenze Fidal CDS'!Z50)</f>
        <v>11</v>
      </c>
      <c r="E51" s="37">
        <f>SUM('El presenze Fidal'!AE50)</f>
        <v>30</v>
      </c>
      <c r="F51" s="48">
        <f>SUM('El presenze Fidal'!AD50)</f>
        <v>6</v>
      </c>
      <c r="G51" s="38">
        <f>SUM('El presenze Golden Cup'!L50)</f>
        <v>15</v>
      </c>
      <c r="H51" s="48">
        <f>SUM('El presenze Golden Cup'!K50)</f>
        <v>5</v>
      </c>
      <c r="I51" s="57"/>
      <c r="J51" s="66">
        <f>SUM('El presenze Fidal CDS'!Z50,'El presenze Fidal'!AD50,'El presenze Golden Cup'!K50)</f>
        <v>22</v>
      </c>
      <c r="K51" s="69">
        <f>SUM('El presenze Fidal CDS'!AA50,'El presenze Fidal'!AE50,'El presenze Golden Cup'!L50)</f>
        <v>126</v>
      </c>
    </row>
    <row r="52" spans="1:11" ht="21" thickBot="1">
      <c r="A52" s="2">
        <v>47</v>
      </c>
      <c r="B52" s="7" t="s">
        <v>46</v>
      </c>
      <c r="C52" s="36">
        <f>SUM('El presenze Fidal CDS'!AA51)</f>
        <v>0</v>
      </c>
      <c r="D52" s="48">
        <f>SUM('El presenze Fidal CDS'!Z51)</f>
        <v>0</v>
      </c>
      <c r="E52" s="37">
        <f>SUM('El presenze Fidal'!AE51)</f>
        <v>0</v>
      </c>
      <c r="F52" s="48">
        <f>SUM('El presenze Fidal'!AD51)</f>
        <v>0</v>
      </c>
      <c r="G52" s="38">
        <f>SUM('El presenze Golden Cup'!L51)</f>
        <v>9</v>
      </c>
      <c r="H52" s="48">
        <f>SUM('El presenze Golden Cup'!K51)</f>
        <v>3</v>
      </c>
      <c r="I52" s="57"/>
      <c r="J52" s="66">
        <f>SUM('El presenze Fidal CDS'!Z51,'El presenze Fidal'!AD51,'El presenze Golden Cup'!K51)</f>
        <v>3</v>
      </c>
      <c r="K52" s="69">
        <f>SUM('El presenze Fidal CDS'!AA51,'El presenze Fidal'!AE51,'El presenze Golden Cup'!L51)</f>
        <v>9</v>
      </c>
    </row>
    <row r="53" spans="1:11" ht="21" thickBot="1">
      <c r="A53" s="2">
        <v>48</v>
      </c>
      <c r="B53" s="7" t="s">
        <v>47</v>
      </c>
      <c r="C53" s="36">
        <f>SUM('El presenze Fidal CDS'!AA52)</f>
        <v>7</v>
      </c>
      <c r="D53" s="48">
        <f>SUM('El presenze Fidal CDS'!Z52)</f>
        <v>1</v>
      </c>
      <c r="E53" s="37">
        <f>SUM('El presenze Fidal'!AE52)</f>
        <v>0</v>
      </c>
      <c r="F53" s="48">
        <f>SUM('El presenze Fidal'!AD52)</f>
        <v>0</v>
      </c>
      <c r="G53" s="38">
        <f>SUM('El presenze Golden Cup'!L52)</f>
        <v>0</v>
      </c>
      <c r="H53" s="48">
        <f>SUM('El presenze Golden Cup'!K52)</f>
        <v>0</v>
      </c>
      <c r="I53" s="57"/>
      <c r="J53" s="66">
        <f>SUM('El presenze Fidal CDS'!Z52,'El presenze Fidal'!AD52,'El presenze Golden Cup'!K52)</f>
        <v>1</v>
      </c>
      <c r="K53" s="69">
        <f>SUM('El presenze Fidal CDS'!AA52,'El presenze Fidal'!AE52,'El presenze Golden Cup'!L52)</f>
        <v>7</v>
      </c>
    </row>
    <row r="54" spans="1:11" ht="21" thickBot="1">
      <c r="A54" s="2">
        <v>49</v>
      </c>
      <c r="B54" s="8" t="s">
        <v>48</v>
      </c>
      <c r="C54" s="62">
        <f>SUM('El presenze Fidal CDS'!AA53)</f>
        <v>80</v>
      </c>
      <c r="D54" s="63">
        <f>SUM('El presenze Fidal CDS'!Z53)</f>
        <v>11</v>
      </c>
      <c r="E54" s="64">
        <f>SUM('El presenze Fidal'!AE53)</f>
        <v>50</v>
      </c>
      <c r="F54" s="63">
        <f>SUM('El presenze Fidal'!AD53)</f>
        <v>10</v>
      </c>
      <c r="G54" s="46">
        <f>SUM('El presenze Golden Cup'!L53)</f>
        <v>3</v>
      </c>
      <c r="H54" s="63">
        <f>SUM('El presenze Golden Cup'!K53)</f>
        <v>1</v>
      </c>
      <c r="I54" s="58"/>
      <c r="J54" s="67">
        <f>SUM('El presenze Fidal CDS'!Z53,'El presenze Fidal'!AD53,'El presenze Golden Cup'!K53)</f>
        <v>22</v>
      </c>
      <c r="K54" s="70">
        <f>SUM('El presenze Fidal CDS'!AA53,'El presenze Fidal'!AE53,'El presenze Golden Cup'!L53)</f>
        <v>133</v>
      </c>
    </row>
  </sheetData>
  <sheetProtection/>
  <autoFilter ref="B1:B54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24" customWidth="1"/>
    <col min="6" max="6" width="12.7109375" style="0" customWidth="1"/>
  </cols>
  <sheetData>
    <row r="1" spans="1:6" ht="60" customHeight="1" thickBot="1">
      <c r="A1" s="151" t="s">
        <v>51</v>
      </c>
      <c r="B1" s="152"/>
      <c r="C1" s="168" t="s">
        <v>150</v>
      </c>
      <c r="D1" s="179"/>
      <c r="E1" s="179"/>
      <c r="F1" s="180"/>
    </row>
    <row r="2" spans="1:6" ht="49.5" customHeight="1" thickBot="1">
      <c r="A2" s="2"/>
      <c r="B2" s="173" t="s">
        <v>107</v>
      </c>
      <c r="C2" s="174"/>
      <c r="D2" s="177" t="s">
        <v>93</v>
      </c>
      <c r="E2" s="165" t="s">
        <v>144</v>
      </c>
      <c r="F2" s="171" t="s">
        <v>80</v>
      </c>
    </row>
    <row r="3" spans="1:6" ht="20.25" customHeight="1" thickBot="1">
      <c r="A3" s="2"/>
      <c r="B3" s="175"/>
      <c r="C3" s="176"/>
      <c r="D3" s="178"/>
      <c r="E3" s="181"/>
      <c r="F3" s="172"/>
    </row>
    <row r="4" spans="1:8" ht="35.25" customHeight="1" thickBot="1">
      <c r="A4" s="50"/>
      <c r="B4" s="51" t="s">
        <v>0</v>
      </c>
      <c r="C4" s="53" t="s">
        <v>78</v>
      </c>
      <c r="D4" s="178"/>
      <c r="E4" s="181"/>
      <c r="F4" s="172"/>
      <c r="H4" s="59"/>
    </row>
    <row r="5" spans="1:6" ht="25.5" customHeight="1" thickBot="1">
      <c r="A5" s="2"/>
      <c r="B5" s="61" t="s">
        <v>59</v>
      </c>
      <c r="C5" s="55"/>
      <c r="D5" s="65">
        <f>SUM('El presenze Fidal CDS'!Z4,'El presenze Fidal'!AD4,'El presenze Golden Cup'!K4)</f>
        <v>727</v>
      </c>
      <c r="E5" s="93">
        <v>48</v>
      </c>
      <c r="F5" s="60"/>
    </row>
    <row r="6" spans="1:6" ht="21" thickBot="1">
      <c r="A6" s="54">
        <v>1</v>
      </c>
      <c r="B6" s="44" t="s">
        <v>42</v>
      </c>
      <c r="C6" s="56"/>
      <c r="D6" s="66">
        <f>SUM('El presenze Fidal CDS'!Z47,'El presenze Fidal'!AD47,'El presenze Golden Cup'!K47)</f>
        <v>37</v>
      </c>
      <c r="E6" s="94">
        <f>(D6/E5)</f>
        <v>0.7708333333333334</v>
      </c>
      <c r="F6" s="69">
        <f>SUM('El presenze Fidal CDS'!AA47,'El presenze Fidal'!AE47,'El presenze Golden Cup'!L47)</f>
        <v>212</v>
      </c>
    </row>
    <row r="7" spans="1:6" ht="21" thickBot="1">
      <c r="A7" s="2">
        <v>2</v>
      </c>
      <c r="B7" s="7" t="s">
        <v>30</v>
      </c>
      <c r="C7" s="57"/>
      <c r="D7" s="66">
        <f>SUM('El presenze Fidal CDS'!Z35,'El presenze Fidal'!AD35,'El presenze Golden Cup'!K35)</f>
        <v>37</v>
      </c>
      <c r="E7" s="94">
        <f>(D7/E5)</f>
        <v>0.7708333333333334</v>
      </c>
      <c r="F7" s="69">
        <f>SUM('El presenze Fidal CDS'!AA35,'El presenze Fidal'!AE35,'El presenze Golden Cup'!L35)</f>
        <v>212</v>
      </c>
    </row>
    <row r="8" spans="1:6" ht="21" thickBot="1">
      <c r="A8" s="2">
        <v>3</v>
      </c>
      <c r="B8" s="7" t="s">
        <v>37</v>
      </c>
      <c r="C8" s="57"/>
      <c r="D8" s="66">
        <f>SUM('El presenze Fidal CDS'!Z42,'El presenze Fidal'!AD42,'El presenze Golden Cup'!K42)</f>
        <v>38</v>
      </c>
      <c r="E8" s="94">
        <f>(D8/E5)</f>
        <v>0.7916666666666666</v>
      </c>
      <c r="F8" s="69">
        <f>SUM('El presenze Fidal CDS'!AA42,'El presenze Fidal'!AE42,'El presenze Golden Cup'!L42)</f>
        <v>211</v>
      </c>
    </row>
    <row r="9" spans="1:6" ht="21" thickBot="1">
      <c r="A9" s="2">
        <v>4</v>
      </c>
      <c r="B9" s="7" t="s">
        <v>44</v>
      </c>
      <c r="C9" s="57"/>
      <c r="D9" s="66">
        <f>SUM('El presenze Fidal CDS'!Z49,'El presenze Fidal'!AD49,'El presenze Golden Cup'!K49)</f>
        <v>33</v>
      </c>
      <c r="E9" s="94">
        <f>(D9/E5)</f>
        <v>0.6875</v>
      </c>
      <c r="F9" s="69">
        <f>SUM('El presenze Fidal CDS'!AA49,'El presenze Fidal'!AE49,'El presenze Golden Cup'!L49)</f>
        <v>184</v>
      </c>
    </row>
    <row r="10" spans="1:6" ht="21" thickBot="1">
      <c r="A10" s="2">
        <v>5</v>
      </c>
      <c r="B10" s="7" t="s">
        <v>39</v>
      </c>
      <c r="C10" s="57"/>
      <c r="D10" s="66">
        <f>SUM('El presenze Fidal CDS'!Z44,'El presenze Fidal'!AD44,'El presenze Golden Cup'!K44)</f>
        <v>28</v>
      </c>
      <c r="E10" s="94">
        <f>(D10/E5)</f>
        <v>0.5833333333333334</v>
      </c>
      <c r="F10" s="69">
        <f>SUM('El presenze Fidal CDS'!AA44,'El presenze Fidal'!AE44,'El presenze Golden Cup'!L44)</f>
        <v>168</v>
      </c>
    </row>
    <row r="11" spans="1:6" ht="21" thickBot="1">
      <c r="A11" s="2">
        <v>6</v>
      </c>
      <c r="B11" s="7" t="s">
        <v>16</v>
      </c>
      <c r="C11" s="57"/>
      <c r="D11" s="66">
        <f>SUM('El presenze Fidal CDS'!Z21,'El presenze Fidal'!AD21,'El presenze Golden Cup'!K21)</f>
        <v>30</v>
      </c>
      <c r="E11" s="94">
        <f>(D11/E5)</f>
        <v>0.625</v>
      </c>
      <c r="F11" s="69">
        <f>SUM('El presenze Fidal CDS'!AA21,'El presenze Fidal'!AE21,'El presenze Golden Cup'!L21)</f>
        <v>166</v>
      </c>
    </row>
    <row r="12" spans="1:6" ht="21" thickBot="1">
      <c r="A12" s="2">
        <v>7</v>
      </c>
      <c r="B12" s="7" t="s">
        <v>36</v>
      </c>
      <c r="C12" s="57"/>
      <c r="D12" s="66">
        <f>SUM('El presenze Fidal CDS'!Z41,'El presenze Fidal'!AD41,'El presenze Golden Cup'!K41)</f>
        <v>30</v>
      </c>
      <c r="E12" s="94">
        <f>(D12/E5)</f>
        <v>0.625</v>
      </c>
      <c r="F12" s="69">
        <f>SUM('El presenze Fidal CDS'!AA41,'El presenze Fidal'!AE41,'El presenze Golden Cup'!L41)</f>
        <v>162</v>
      </c>
    </row>
    <row r="13" spans="1:6" ht="21" thickBot="1">
      <c r="A13" s="2">
        <v>8</v>
      </c>
      <c r="B13" s="7" t="s">
        <v>14</v>
      </c>
      <c r="C13" s="57"/>
      <c r="D13" s="66">
        <f>SUM('El presenze Fidal CDS'!Z19,'El presenze Fidal'!AD19,'El presenze Golden Cup'!K19)</f>
        <v>28</v>
      </c>
      <c r="E13" s="94">
        <f>(D13/E5)</f>
        <v>0.5833333333333334</v>
      </c>
      <c r="F13" s="69">
        <f>SUM('El presenze Fidal CDS'!AA19,'El presenze Fidal'!AE19,'El presenze Golden Cup'!L19)</f>
        <v>157</v>
      </c>
    </row>
    <row r="14" spans="1:6" ht="21" thickBot="1">
      <c r="A14" s="2">
        <v>9</v>
      </c>
      <c r="B14" s="7" t="s">
        <v>17</v>
      </c>
      <c r="C14" s="57"/>
      <c r="D14" s="66">
        <f>SUM('El presenze Fidal CDS'!Z22,'El presenze Fidal'!AD22,'El presenze Golden Cup'!K22)</f>
        <v>25</v>
      </c>
      <c r="E14" s="94">
        <f>(D14/E5)</f>
        <v>0.5208333333333334</v>
      </c>
      <c r="F14" s="69">
        <f>SUM('El presenze Fidal CDS'!AA22,'El presenze Fidal'!AE22,'El presenze Golden Cup'!L22)</f>
        <v>151</v>
      </c>
    </row>
    <row r="15" spans="1:6" ht="21" thickBot="1">
      <c r="A15" s="2">
        <v>10</v>
      </c>
      <c r="B15" s="7" t="s">
        <v>2</v>
      </c>
      <c r="C15" s="57"/>
      <c r="D15" s="66">
        <f>SUM('El presenze Fidal CDS'!Z6,'El presenze Fidal'!AD6,'El presenze Golden Cup'!K6)</f>
        <v>25</v>
      </c>
      <c r="E15" s="94">
        <f>(D15/E5)</f>
        <v>0.5208333333333334</v>
      </c>
      <c r="F15" s="69">
        <f>SUM('El presenze Fidal CDS'!AA6,'El presenze Fidal'!AE6,'El presenze Golden Cup'!L6)</f>
        <v>145</v>
      </c>
    </row>
    <row r="16" spans="1:6" ht="21" thickBot="1">
      <c r="A16" s="2">
        <v>11</v>
      </c>
      <c r="B16" s="7" t="s">
        <v>48</v>
      </c>
      <c r="C16" s="57"/>
      <c r="D16" s="66">
        <f>SUM('El presenze Fidal CDS'!Z53,'El presenze Fidal'!AD53,'El presenze Golden Cup'!K53)</f>
        <v>22</v>
      </c>
      <c r="E16" s="94">
        <f>(D16/E5)</f>
        <v>0.4583333333333333</v>
      </c>
      <c r="F16" s="69">
        <f>SUM('El presenze Fidal CDS'!AA53,'El presenze Fidal'!AE53,'El presenze Golden Cup'!L53)</f>
        <v>133</v>
      </c>
    </row>
    <row r="17" spans="1:6" ht="21" thickBot="1">
      <c r="A17" s="2">
        <v>12</v>
      </c>
      <c r="B17" s="7" t="s">
        <v>45</v>
      </c>
      <c r="C17" s="57"/>
      <c r="D17" s="66">
        <f>SUM('El presenze Fidal CDS'!Z50,'El presenze Fidal'!AD50,'El presenze Golden Cup'!K50)</f>
        <v>22</v>
      </c>
      <c r="E17" s="94">
        <f>(D17/E5)</f>
        <v>0.4583333333333333</v>
      </c>
      <c r="F17" s="69">
        <f>SUM('El presenze Fidal CDS'!AA50,'El presenze Fidal'!AE50,'El presenze Golden Cup'!L50)</f>
        <v>126</v>
      </c>
    </row>
    <row r="18" spans="1:6" ht="21" thickBot="1">
      <c r="A18" s="2">
        <v>13</v>
      </c>
      <c r="B18" s="7" t="s">
        <v>24</v>
      </c>
      <c r="C18" s="57"/>
      <c r="D18" s="66">
        <f>SUM('El presenze Fidal CDS'!Z29,'El presenze Fidal'!AD29,'El presenze Golden Cup'!K29)</f>
        <v>22</v>
      </c>
      <c r="E18" s="94">
        <f>(D18/E5)</f>
        <v>0.4583333333333333</v>
      </c>
      <c r="F18" s="69">
        <f>SUM('El presenze Fidal CDS'!AA29,'El presenze Fidal'!AE29,'El presenze Golden Cup'!L29)</f>
        <v>119</v>
      </c>
    </row>
    <row r="19" spans="1:6" ht="21" thickBot="1">
      <c r="A19" s="2">
        <v>14</v>
      </c>
      <c r="B19" s="7" t="s">
        <v>1</v>
      </c>
      <c r="C19" s="57"/>
      <c r="D19" s="66">
        <f>SUM('El presenze Fidal CDS'!Z5,'El presenze Fidal'!AD5,'El presenze Golden Cup'!K5)</f>
        <v>20</v>
      </c>
      <c r="E19" s="94">
        <f>(D19/E5)</f>
        <v>0.4166666666666667</v>
      </c>
      <c r="F19" s="69">
        <f>SUM('El presenze Fidal CDS'!AA5,'El presenze Fidal'!AE5,'El presenze Golden Cup'!L5)</f>
        <v>116</v>
      </c>
    </row>
    <row r="20" spans="1:6" ht="21" thickBot="1">
      <c r="A20" s="2">
        <v>15</v>
      </c>
      <c r="B20" s="7" t="s">
        <v>31</v>
      </c>
      <c r="C20" s="57"/>
      <c r="D20" s="66">
        <f>SUM('El presenze Fidal CDS'!Z36,'El presenze Fidal'!AD36,'El presenze Golden Cup'!K36)</f>
        <v>20</v>
      </c>
      <c r="E20" s="94">
        <f>(D20/E5)</f>
        <v>0.4166666666666667</v>
      </c>
      <c r="F20" s="69">
        <f>SUM('El presenze Fidal CDS'!AA36,'El presenze Fidal'!AE36,'El presenze Golden Cup'!L36)</f>
        <v>114</v>
      </c>
    </row>
    <row r="21" spans="1:6" ht="21" thickBot="1">
      <c r="A21" s="2">
        <v>16</v>
      </c>
      <c r="B21" s="7" t="s">
        <v>26</v>
      </c>
      <c r="C21" s="57"/>
      <c r="D21" s="66">
        <f>SUM('El presenze Fidal CDS'!Z31,'El presenze Fidal'!AD31,'El presenze Golden Cup'!K31)</f>
        <v>22</v>
      </c>
      <c r="E21" s="94">
        <f>(D21/E5)</f>
        <v>0.4583333333333333</v>
      </c>
      <c r="F21" s="69">
        <f>SUM('El presenze Fidal CDS'!AA31,'El presenze Fidal'!AE31,'El presenze Golden Cup'!L31)</f>
        <v>113</v>
      </c>
    </row>
    <row r="22" spans="1:6" ht="21" thickBot="1">
      <c r="A22" s="2">
        <v>17</v>
      </c>
      <c r="B22" s="7" t="s">
        <v>35</v>
      </c>
      <c r="C22" s="57"/>
      <c r="D22" s="66">
        <f>SUM('El presenze Fidal CDS'!Z40,'El presenze Fidal'!AD40,'El presenze Golden Cup'!K40)</f>
        <v>19</v>
      </c>
      <c r="E22" s="94">
        <f>(D22/E5)</f>
        <v>0.3958333333333333</v>
      </c>
      <c r="F22" s="69">
        <f>SUM('El presenze Fidal CDS'!AA40,'El presenze Fidal'!AE40,'El presenze Golden Cup'!L40)</f>
        <v>104</v>
      </c>
    </row>
    <row r="23" spans="1:6" ht="21" thickBot="1">
      <c r="A23" s="2">
        <v>18</v>
      </c>
      <c r="B23" s="7" t="s">
        <v>13</v>
      </c>
      <c r="C23" s="57"/>
      <c r="D23" s="66">
        <f>SUM('El presenze Fidal CDS'!Z18,'El presenze Fidal'!AD18,'El presenze Golden Cup'!K18)</f>
        <v>17</v>
      </c>
      <c r="E23" s="94">
        <f>(D23/E5)</f>
        <v>0.3541666666666667</v>
      </c>
      <c r="F23" s="69">
        <f>SUM('El presenze Fidal CDS'!AA18,'El presenze Fidal'!AE18,'El presenze Golden Cup'!L18)</f>
        <v>104</v>
      </c>
    </row>
    <row r="24" spans="1:6" ht="21" thickBot="1">
      <c r="A24" s="2">
        <v>19</v>
      </c>
      <c r="B24" s="7" t="s">
        <v>15</v>
      </c>
      <c r="C24" s="57"/>
      <c r="D24" s="66">
        <f>SUM('El presenze Fidal CDS'!Z20,'El presenze Fidal'!AD20,'El presenze Golden Cup'!K20)</f>
        <v>17</v>
      </c>
      <c r="E24" s="94">
        <f>(D24/E5)</f>
        <v>0.3541666666666667</v>
      </c>
      <c r="F24" s="69">
        <f>SUM('El presenze Fidal CDS'!AA20,'El presenze Fidal'!AE20,'El presenze Golden Cup'!L20)</f>
        <v>96</v>
      </c>
    </row>
    <row r="25" spans="1:6" ht="21" thickBot="1">
      <c r="A25" s="2">
        <v>20</v>
      </c>
      <c r="B25" s="7" t="s">
        <v>49</v>
      </c>
      <c r="C25" s="57"/>
      <c r="D25" s="66">
        <f>SUM('El presenze Fidal CDS'!Z10,'El presenze Fidal'!AD10,'El presenze Golden Cup'!K10)</f>
        <v>16</v>
      </c>
      <c r="E25" s="94">
        <f>(D25/E5)</f>
        <v>0.3333333333333333</v>
      </c>
      <c r="F25" s="69">
        <f>SUM('El presenze Fidal CDS'!AA10,'El presenze Fidal'!AE10,'El presenze Golden Cup'!L10)</f>
        <v>91</v>
      </c>
    </row>
    <row r="26" spans="1:6" ht="21" thickBot="1">
      <c r="A26" s="2">
        <v>21</v>
      </c>
      <c r="B26" s="7" t="s">
        <v>5</v>
      </c>
      <c r="C26" s="57"/>
      <c r="D26" s="66">
        <f>SUM('El presenze Fidal CDS'!Z9,'El presenze Fidal'!AD9,'El presenze Golden Cup'!K9)</f>
        <v>15</v>
      </c>
      <c r="E26" s="94">
        <f>(D26/E5)</f>
        <v>0.3125</v>
      </c>
      <c r="F26" s="69">
        <f>SUM('El presenze Fidal CDS'!AA9,'El presenze Fidal'!AE9,'El presenze Golden Cup'!L9)</f>
        <v>88</v>
      </c>
    </row>
    <row r="27" spans="1:6" ht="21" thickBot="1">
      <c r="A27" s="2">
        <v>22</v>
      </c>
      <c r="B27" s="7" t="s">
        <v>23</v>
      </c>
      <c r="C27" s="57"/>
      <c r="D27" s="66">
        <f>SUM('El presenze Fidal CDS'!Z28,'El presenze Fidal'!AD28,'El presenze Golden Cup'!K28)</f>
        <v>13</v>
      </c>
      <c r="E27" s="94">
        <f>(D27/E5)</f>
        <v>0.2708333333333333</v>
      </c>
      <c r="F27" s="69">
        <f>SUM('El presenze Fidal CDS'!AA28,'El presenze Fidal'!AE28,'El presenze Golden Cup'!L28)</f>
        <v>88</v>
      </c>
    </row>
    <row r="28" spans="1:6" ht="21" thickBot="1">
      <c r="A28" s="2">
        <v>23</v>
      </c>
      <c r="B28" s="7" t="s">
        <v>25</v>
      </c>
      <c r="C28" s="57"/>
      <c r="D28" s="66">
        <f>SUM('El presenze Fidal CDS'!Z30,'El presenze Fidal'!AD30,'El presenze Golden Cup'!K30)</f>
        <v>13</v>
      </c>
      <c r="E28" s="94">
        <f>(D28/E5)</f>
        <v>0.2708333333333333</v>
      </c>
      <c r="F28" s="69">
        <f>SUM('El presenze Fidal CDS'!AA30,'El presenze Fidal'!AE30,'El presenze Golden Cup'!L30)</f>
        <v>88</v>
      </c>
    </row>
    <row r="29" spans="1:6" ht="21" thickBot="1">
      <c r="A29" s="2">
        <v>24</v>
      </c>
      <c r="B29" s="7" t="s">
        <v>9</v>
      </c>
      <c r="C29" s="57"/>
      <c r="D29" s="66">
        <f>SUM('El presenze Fidal CDS'!Z14,'El presenze Fidal'!AD14,'El presenze Golden Cup'!K14)</f>
        <v>14</v>
      </c>
      <c r="E29" s="94">
        <f>(D29/E5)</f>
        <v>0.2916666666666667</v>
      </c>
      <c r="F29" s="69">
        <f>SUM('El presenze Fidal CDS'!AA14,'El presenze Fidal'!AE14,'El presenze Golden Cup'!L14)</f>
        <v>85</v>
      </c>
    </row>
    <row r="30" spans="1:6" ht="21" thickBot="1">
      <c r="A30" s="2">
        <v>25</v>
      </c>
      <c r="B30" s="7" t="s">
        <v>34</v>
      </c>
      <c r="C30" s="57"/>
      <c r="D30" s="66">
        <f>SUM('El presenze Fidal CDS'!Z39,'El presenze Fidal'!AD39,'El presenze Golden Cup'!K39)</f>
        <v>14</v>
      </c>
      <c r="E30" s="94">
        <f>(D30/E5)</f>
        <v>0.2916666666666667</v>
      </c>
      <c r="F30" s="69">
        <f>SUM('El presenze Fidal CDS'!AA39,'El presenze Fidal'!AE39,'El presenze Golden Cup'!L39)</f>
        <v>83</v>
      </c>
    </row>
    <row r="31" spans="1:6" ht="21" thickBot="1">
      <c r="A31" s="2">
        <v>26</v>
      </c>
      <c r="B31" s="7" t="s">
        <v>41</v>
      </c>
      <c r="C31" s="57"/>
      <c r="D31" s="66">
        <f>SUM('El presenze Fidal CDS'!Z46,'El presenze Fidal'!AD46,'El presenze Golden Cup'!K46)</f>
        <v>14</v>
      </c>
      <c r="E31" s="94">
        <f>(D31/E5)</f>
        <v>0.2916666666666667</v>
      </c>
      <c r="F31" s="69">
        <f>SUM('El presenze Fidal CDS'!AA46,'El presenze Fidal'!AE46,'El presenze Golden Cup'!L46)</f>
        <v>81</v>
      </c>
    </row>
    <row r="32" spans="1:6" ht="21" thickBot="1">
      <c r="A32" s="2">
        <v>27</v>
      </c>
      <c r="B32" s="7" t="s">
        <v>32</v>
      </c>
      <c r="C32" s="57"/>
      <c r="D32" s="66">
        <f>SUM('El presenze Fidal CDS'!Z37,'El presenze Fidal'!AD37,'El presenze Golden Cup'!K37)</f>
        <v>15</v>
      </c>
      <c r="E32" s="94">
        <f>(D32/E5)</f>
        <v>0.3125</v>
      </c>
      <c r="F32" s="69">
        <f>SUM('El presenze Fidal CDS'!AA37,'El presenze Fidal'!AE37,'El presenze Golden Cup'!L37)</f>
        <v>78</v>
      </c>
    </row>
    <row r="33" spans="1:6" ht="21" thickBot="1">
      <c r="A33" s="2">
        <v>28</v>
      </c>
      <c r="B33" s="7" t="s">
        <v>6</v>
      </c>
      <c r="C33" s="57"/>
      <c r="D33" s="66">
        <f>SUM('El presenze Fidal CDS'!Z11,'El presenze Fidal'!AD11,'El presenze Golden Cup'!K11)</f>
        <v>13</v>
      </c>
      <c r="E33" s="94">
        <f>(D33/E5)</f>
        <v>0.2708333333333333</v>
      </c>
      <c r="F33" s="69">
        <f>SUM('El presenze Fidal CDS'!AA11,'El presenze Fidal'!AE11,'El presenze Golden Cup'!L11)</f>
        <v>75</v>
      </c>
    </row>
    <row r="34" spans="1:6" ht="21" thickBot="1">
      <c r="A34" s="2">
        <v>29</v>
      </c>
      <c r="B34" s="7" t="s">
        <v>28</v>
      </c>
      <c r="C34" s="57"/>
      <c r="D34" s="66">
        <f>SUM('El presenze Fidal CDS'!Z33,'El presenze Fidal'!AD33,'El presenze Golden Cup'!K33)</f>
        <v>12</v>
      </c>
      <c r="E34" s="94">
        <f>(D34/E5)</f>
        <v>0.25</v>
      </c>
      <c r="F34" s="69">
        <f>SUM('El presenze Fidal CDS'!AA33,'El presenze Fidal'!AE33,'El presenze Golden Cup'!L33)</f>
        <v>73</v>
      </c>
    </row>
    <row r="35" spans="1:6" ht="21" thickBot="1">
      <c r="A35" s="2">
        <v>30</v>
      </c>
      <c r="B35" s="7" t="s">
        <v>33</v>
      </c>
      <c r="C35" s="57"/>
      <c r="D35" s="66">
        <f>SUM('El presenze Fidal CDS'!Z38,'El presenze Fidal'!AD38,'El presenze Golden Cup'!K38)</f>
        <v>11</v>
      </c>
      <c r="E35" s="94">
        <f>(D35/E5)</f>
        <v>0.22916666666666666</v>
      </c>
      <c r="F35" s="69">
        <f>SUM('El presenze Fidal CDS'!AA38,'El presenze Fidal'!AE38,'El presenze Golden Cup'!L38)</f>
        <v>69</v>
      </c>
    </row>
    <row r="36" spans="1:6" ht="21" thickBot="1">
      <c r="A36" s="2">
        <v>31</v>
      </c>
      <c r="B36" s="7" t="s">
        <v>27</v>
      </c>
      <c r="C36" s="57"/>
      <c r="D36" s="66">
        <f>SUM('El presenze Fidal CDS'!Z32,'El presenze Fidal'!AD32,'El presenze Golden Cup'!K32)</f>
        <v>12</v>
      </c>
      <c r="E36" s="94">
        <f>(D36/E5)</f>
        <v>0.25</v>
      </c>
      <c r="F36" s="69">
        <f>SUM('El presenze Fidal CDS'!AA32,'El presenze Fidal'!AE32,'El presenze Golden Cup'!L32)</f>
        <v>68</v>
      </c>
    </row>
    <row r="37" spans="1:6" ht="21" thickBot="1">
      <c r="A37" s="2">
        <v>32</v>
      </c>
      <c r="B37" s="7" t="s">
        <v>12</v>
      </c>
      <c r="C37" s="57"/>
      <c r="D37" s="66">
        <f>SUM('El presenze Fidal CDS'!Z17,'El presenze Fidal'!AD17,'El presenze Golden Cup'!K17)</f>
        <v>10</v>
      </c>
      <c r="E37" s="94">
        <f>(D37/E5)</f>
        <v>0.20833333333333334</v>
      </c>
      <c r="F37" s="69">
        <f>SUM('El presenze Fidal CDS'!AA17,'El presenze Fidal'!AE17,'El presenze Golden Cup'!L17)</f>
        <v>65</v>
      </c>
    </row>
    <row r="38" spans="1:6" ht="21" thickBot="1">
      <c r="A38" s="2">
        <v>33</v>
      </c>
      <c r="B38" s="7" t="s">
        <v>3</v>
      </c>
      <c r="C38" s="57"/>
      <c r="D38" s="66">
        <f>SUM('El presenze Fidal CDS'!Z7,'El presenze Fidal'!AD7,'El presenze Golden Cup'!K7)</f>
        <v>9</v>
      </c>
      <c r="E38" s="94">
        <f>(D38/E5)</f>
        <v>0.1875</v>
      </c>
      <c r="F38" s="69">
        <f>SUM('El presenze Fidal CDS'!AA7,'El presenze Fidal'!AE7,'El presenze Golden Cup'!L7)</f>
        <v>62</v>
      </c>
    </row>
    <row r="39" spans="1:6" ht="21" thickBot="1">
      <c r="A39" s="2">
        <v>34</v>
      </c>
      <c r="B39" s="7" t="s">
        <v>38</v>
      </c>
      <c r="C39" s="57"/>
      <c r="D39" s="66">
        <f>SUM('El presenze Fidal CDS'!Z43,'El presenze Fidal'!AD43,'El presenze Golden Cup'!K43)</f>
        <v>10</v>
      </c>
      <c r="E39" s="94">
        <f>(D39/E5)</f>
        <v>0.20833333333333334</v>
      </c>
      <c r="F39" s="69">
        <f>SUM('El presenze Fidal CDS'!AA43,'El presenze Fidal'!AE43,'El presenze Golden Cup'!L43)</f>
        <v>57</v>
      </c>
    </row>
    <row r="40" spans="1:6" ht="21" thickBot="1">
      <c r="A40" s="2">
        <v>35</v>
      </c>
      <c r="B40" s="7" t="s">
        <v>7</v>
      </c>
      <c r="C40" s="57"/>
      <c r="D40" s="66">
        <f>SUM('El presenze Fidal CDS'!Z12,'El presenze Fidal'!AD12,'El presenze Golden Cup'!K12)</f>
        <v>10</v>
      </c>
      <c r="E40" s="94">
        <f>(D40/E5)</f>
        <v>0.20833333333333334</v>
      </c>
      <c r="F40" s="69">
        <f>SUM('El presenze Fidal CDS'!AA12,'El presenze Fidal'!AE12,'El presenze Golden Cup'!L12)</f>
        <v>54</v>
      </c>
    </row>
    <row r="41" spans="1:6" ht="21" thickBot="1">
      <c r="A41" s="2">
        <v>36</v>
      </c>
      <c r="B41" s="7" t="s">
        <v>20</v>
      </c>
      <c r="C41" s="57"/>
      <c r="D41" s="66">
        <f>SUM('El presenze Fidal CDS'!Z25,'El presenze Fidal'!AD25,'El presenze Golden Cup'!K25)</f>
        <v>7</v>
      </c>
      <c r="E41" s="94">
        <f>(D41/E5)</f>
        <v>0.14583333333333334</v>
      </c>
      <c r="F41" s="69">
        <f>SUM('El presenze Fidal CDS'!AA25,'El presenze Fidal'!AE25,'El presenze Golden Cup'!L25)</f>
        <v>43</v>
      </c>
    </row>
    <row r="42" spans="1:6" ht="21" thickBot="1">
      <c r="A42" s="2">
        <v>37</v>
      </c>
      <c r="B42" s="7" t="s">
        <v>4</v>
      </c>
      <c r="C42" s="57"/>
      <c r="D42" s="66">
        <f>SUM('El presenze Fidal CDS'!Z8,'El presenze Fidal'!AD8,'El presenze Golden Cup'!K8)</f>
        <v>6</v>
      </c>
      <c r="E42" s="94">
        <f>(D42/E5)</f>
        <v>0.125</v>
      </c>
      <c r="F42" s="69">
        <f>SUM('El presenze Fidal CDS'!AA8,'El presenze Fidal'!AE8,'El presenze Golden Cup'!L8)</f>
        <v>34</v>
      </c>
    </row>
    <row r="43" spans="1:6" ht="21" thickBot="1">
      <c r="A43" s="2">
        <v>38</v>
      </c>
      <c r="B43" s="7" t="s">
        <v>18</v>
      </c>
      <c r="C43" s="57"/>
      <c r="D43" s="66">
        <f>SUM('El presenze Fidal CDS'!Z23,'El presenze Fidal'!AD23,'El presenze Golden Cup'!K23)</f>
        <v>6</v>
      </c>
      <c r="E43" s="94">
        <f>(D43/E5)</f>
        <v>0.125</v>
      </c>
      <c r="F43" s="69">
        <f>SUM('El presenze Fidal CDS'!AA23,'El presenze Fidal'!AE23,'El presenze Golden Cup'!L23)</f>
        <v>34</v>
      </c>
    </row>
    <row r="44" spans="1:6" ht="21" thickBot="1">
      <c r="A44" s="2">
        <v>39</v>
      </c>
      <c r="B44" s="7" t="s">
        <v>11</v>
      </c>
      <c r="C44" s="57"/>
      <c r="D44" s="66">
        <f>SUM('El presenze Fidal CDS'!Z16,'El presenze Fidal'!AD16,'El presenze Golden Cup'!K16)</f>
        <v>6</v>
      </c>
      <c r="E44" s="94">
        <f>(D44/E5)</f>
        <v>0.125</v>
      </c>
      <c r="F44" s="69">
        <f>SUM('El presenze Fidal CDS'!AA16,'El presenze Fidal'!AE16,'El presenze Golden Cup'!L16)</f>
        <v>33</v>
      </c>
    </row>
    <row r="45" spans="1:6" ht="21" thickBot="1">
      <c r="A45" s="2">
        <v>40</v>
      </c>
      <c r="B45" s="7" t="s">
        <v>43</v>
      </c>
      <c r="C45" s="57"/>
      <c r="D45" s="66">
        <f>SUM('El presenze Fidal CDS'!Z48,'El presenze Fidal'!AD48,'El presenze Golden Cup'!K48)</f>
        <v>3</v>
      </c>
      <c r="E45" s="94">
        <f>(D45/E5)</f>
        <v>0.0625</v>
      </c>
      <c r="F45" s="69">
        <f>SUM('El presenze Fidal CDS'!AA48,'El presenze Fidal'!AE48,'El presenze Golden Cup'!L48)</f>
        <v>17</v>
      </c>
    </row>
    <row r="46" spans="1:6" ht="21" thickBot="1">
      <c r="A46" s="2">
        <v>41</v>
      </c>
      <c r="B46" s="7" t="s">
        <v>40</v>
      </c>
      <c r="C46" s="57"/>
      <c r="D46" s="66">
        <f>SUM('El presenze Fidal CDS'!Z45,'El presenze Fidal'!AD45,'El presenze Golden Cup'!K45)</f>
        <v>3</v>
      </c>
      <c r="E46" s="94">
        <f>(D46/E5)</f>
        <v>0.0625</v>
      </c>
      <c r="F46" s="69">
        <f>SUM('El presenze Fidal CDS'!AA45,'El presenze Fidal'!AE45,'El presenze Golden Cup'!L45)</f>
        <v>15</v>
      </c>
    </row>
    <row r="47" spans="1:6" ht="21" thickBot="1">
      <c r="A47" s="2">
        <v>42</v>
      </c>
      <c r="B47" s="7" t="s">
        <v>10</v>
      </c>
      <c r="C47" s="57"/>
      <c r="D47" s="66">
        <f>SUM('El presenze Fidal CDS'!Z15,'El presenze Fidal'!AD15,'El presenze Golden Cup'!K15)</f>
        <v>2</v>
      </c>
      <c r="E47" s="94">
        <f>(D47/E5)</f>
        <v>0.041666666666666664</v>
      </c>
      <c r="F47" s="69">
        <f>SUM('El presenze Fidal CDS'!AA15,'El presenze Fidal'!AE15,'El presenze Golden Cup'!L15)</f>
        <v>14</v>
      </c>
    </row>
    <row r="48" spans="1:6" ht="21" thickBot="1">
      <c r="A48" s="2">
        <v>43</v>
      </c>
      <c r="B48" s="7" t="s">
        <v>46</v>
      </c>
      <c r="C48" s="57"/>
      <c r="D48" s="66">
        <f>SUM('El presenze Fidal CDS'!Z51,'El presenze Fidal'!AD51,'El presenze Golden Cup'!K51)</f>
        <v>3</v>
      </c>
      <c r="E48" s="94">
        <f>(D48/E5)</f>
        <v>0.0625</v>
      </c>
      <c r="F48" s="69">
        <f>SUM('El presenze Fidal CDS'!AA51,'El presenze Fidal'!AE51,'El presenze Golden Cup'!L51)</f>
        <v>9</v>
      </c>
    </row>
    <row r="49" spans="1:6" ht="21" thickBot="1">
      <c r="A49" s="2">
        <v>44</v>
      </c>
      <c r="B49" s="7" t="s">
        <v>47</v>
      </c>
      <c r="C49" s="57"/>
      <c r="D49" s="66">
        <f>SUM('El presenze Fidal CDS'!Z52,'El presenze Fidal'!AD52,'El presenze Golden Cup'!K52)</f>
        <v>1</v>
      </c>
      <c r="E49" s="94">
        <f>(D49/E5)</f>
        <v>0.020833333333333332</v>
      </c>
      <c r="F49" s="69">
        <f>SUM('El presenze Fidal CDS'!AA52,'El presenze Fidal'!AE52,'El presenze Golden Cup'!L52)</f>
        <v>7</v>
      </c>
    </row>
    <row r="50" spans="1:6" ht="21" thickBot="1">
      <c r="A50" s="2">
        <v>45</v>
      </c>
      <c r="B50" s="7" t="s">
        <v>21</v>
      </c>
      <c r="C50" s="57"/>
      <c r="D50" s="66">
        <f>SUM('El presenze Fidal CDS'!Z26,'El presenze Fidal'!AD26,'El presenze Golden Cup'!K26)</f>
        <v>1</v>
      </c>
      <c r="E50" s="94">
        <f>(D50/E5)</f>
        <v>0.020833333333333332</v>
      </c>
      <c r="F50" s="69">
        <f>SUM('El presenze Fidal CDS'!AA26,'El presenze Fidal'!AE26,'El presenze Golden Cup'!L26)</f>
        <v>7</v>
      </c>
    </row>
    <row r="51" spans="1:6" ht="21" thickBot="1">
      <c r="A51" s="2">
        <v>46</v>
      </c>
      <c r="B51" s="7" t="s">
        <v>8</v>
      </c>
      <c r="C51" s="57"/>
      <c r="D51" s="66">
        <f>SUM('El presenze Fidal CDS'!Z13,'El presenze Fidal'!AD13,'El presenze Golden Cup'!K13)</f>
        <v>0</v>
      </c>
      <c r="E51" s="94">
        <f>(D51/E5)</f>
        <v>0</v>
      </c>
      <c r="F51" s="69">
        <f>SUM('El presenze Fidal CDS'!AA13,'El presenze Fidal'!AE13,'El presenze Golden Cup'!L13)</f>
        <v>0</v>
      </c>
    </row>
    <row r="52" spans="1:6" ht="21" thickBot="1">
      <c r="A52" s="2">
        <v>47</v>
      </c>
      <c r="B52" s="7" t="s">
        <v>19</v>
      </c>
      <c r="C52" s="57"/>
      <c r="D52" s="66">
        <f>SUM('El presenze Fidal CDS'!Z24,'El presenze Fidal'!AD24,'El presenze Golden Cup'!K24)</f>
        <v>0</v>
      </c>
      <c r="E52" s="94">
        <f>(D52/E5)</f>
        <v>0</v>
      </c>
      <c r="F52" s="69">
        <f>SUM('El presenze Fidal CDS'!AA24,'El presenze Fidal'!AE24,'El presenze Golden Cup'!L24)</f>
        <v>0</v>
      </c>
    </row>
    <row r="53" spans="1:6" ht="21" thickBot="1">
      <c r="A53" s="2">
        <v>48</v>
      </c>
      <c r="B53" s="7" t="s">
        <v>22</v>
      </c>
      <c r="C53" s="57"/>
      <c r="D53" s="66">
        <f>SUM('El presenze Fidal CDS'!Z27,'El presenze Fidal'!AD27,'El presenze Golden Cup'!K27)</f>
        <v>0</v>
      </c>
      <c r="E53" s="94">
        <f>(D53/E5)</f>
        <v>0</v>
      </c>
      <c r="F53" s="69">
        <f>SUM('El presenze Fidal CDS'!AA27,'El presenze Fidal'!AE27,'El presenze Golden Cup'!L27)</f>
        <v>0</v>
      </c>
    </row>
    <row r="54" spans="1:6" ht="21" thickBot="1">
      <c r="A54" s="2">
        <v>49</v>
      </c>
      <c r="B54" s="8" t="s">
        <v>29</v>
      </c>
      <c r="C54" s="58"/>
      <c r="D54" s="67">
        <f>SUM('El presenze Fidal CDS'!Z34,'El presenze Fidal'!AD34,'El presenze Golden Cup'!K34)</f>
        <v>0</v>
      </c>
      <c r="E54" s="95">
        <f>(D54/E5)</f>
        <v>0</v>
      </c>
      <c r="F54" s="70">
        <f>SUM('El presenze Fidal CDS'!AA34,'El presenze Fidal'!AE34,'El presenze Golden Cup'!L34)</f>
        <v>0</v>
      </c>
    </row>
  </sheetData>
  <sheetProtection/>
  <autoFilter ref="B1:B54"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treccani silvano</cp:lastModifiedBy>
  <cp:lastPrinted>2012-05-14T12:19:57Z</cp:lastPrinted>
  <dcterms:created xsi:type="dcterms:W3CDTF">2011-11-18T20:07:58Z</dcterms:created>
  <dcterms:modified xsi:type="dcterms:W3CDTF">2012-11-20T08:00:26Z</dcterms:modified>
  <cp:category/>
  <cp:version/>
  <cp:contentType/>
  <cp:contentStatus/>
</cp:coreProperties>
</file>